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https://pvlcz.sharepoint.com/sites/sekce800/Shared Documents/General/830/Veřejné zakázky 2023/VZMR/01 Stav.práce/01 Otv/MVN Všebořice/2_Podklady/Rozpočet/"/>
    </mc:Choice>
  </mc:AlternateContent>
  <xr:revisionPtr revIDLastSave="2" documentId="13_ncr:1_{79C1DB2A-55D9-499F-B250-0C00FFAEEE55}" xr6:coauthVersionLast="47" xr6:coauthVersionMax="47" xr10:uidLastSave="{3697C3FD-722A-4DFC-9208-9495BFFC2C06}"/>
  <bookViews>
    <workbookView xWindow="28680" yWindow="-120" windowWidth="29040" windowHeight="15720" xr2:uid="{00000000-000D-0000-FFFF-FFFF00000000}"/>
  </bookViews>
  <sheets>
    <sheet name="Rekapitulace stavby" sheetId="1" r:id="rId1"/>
    <sheet name="3927a - Stavební objekt" sheetId="2" r:id="rId2"/>
    <sheet name="3927b - Vedlejší rozpočto..." sheetId="3" r:id="rId3"/>
  </sheets>
  <definedNames>
    <definedName name="_xlnm._FilterDatabase" localSheetId="1" hidden="1">'3927a - Stavební objekt'!$C$117:$K$129</definedName>
    <definedName name="_xlnm._FilterDatabase" localSheetId="2" hidden="1">'3927b - Vedlejší rozpočto...'!$C$116:$K$126</definedName>
    <definedName name="_xlnm.Print_Titles" localSheetId="1">'3927a - Stavební objekt'!$117:$117</definedName>
    <definedName name="_xlnm.Print_Titles" localSheetId="2">'3927b - Vedlejší rozpočto...'!$116:$116</definedName>
    <definedName name="_xlnm.Print_Titles" localSheetId="0">'Rekapitulace stavby'!$92:$92</definedName>
    <definedName name="_xlnm.Print_Area" localSheetId="1">'3927a - Stavební objekt'!$C$4:$J$76,'3927a - Stavební objekt'!$C$82:$J$99,'3927a - Stavební objekt'!$C$105:$J$129</definedName>
    <definedName name="_xlnm.Print_Area" localSheetId="2">'3927b - Vedlejší rozpočto...'!$C$4:$J$76,'3927b - Vedlejší rozpočto...'!$C$82:$J$98,'3927b - Vedlejší rozpočto...'!$C$104:$J$126</definedName>
    <definedName name="_xlnm.Print_Area" localSheetId="0">'Rekapitulace stavby'!$D$4:$AO$76,'Rekapitulace stavby'!$C$82:$AQ$97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F111" i="3"/>
  <c r="E109" i="3"/>
  <c r="F89" i="3"/>
  <c r="E87" i="3"/>
  <c r="J21" i="3"/>
  <c r="E21" i="3"/>
  <c r="J113" i="3"/>
  <c r="J20" i="3"/>
  <c r="J18" i="3"/>
  <c r="E18" i="3"/>
  <c r="F92" i="3"/>
  <c r="J17" i="3"/>
  <c r="J15" i="3"/>
  <c r="E15" i="3"/>
  <c r="F113" i="3"/>
  <c r="J14" i="3"/>
  <c r="J111" i="3"/>
  <c r="E7" i="3"/>
  <c r="E85" i="3"/>
  <c r="J37" i="2"/>
  <c r="J36" i="2"/>
  <c r="AY95" i="1"/>
  <c r="J35" i="2"/>
  <c r="AX95" i="1" s="1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F112" i="2"/>
  <c r="E110" i="2"/>
  <c r="F89" i="2"/>
  <c r="E87" i="2"/>
  <c r="J21" i="2"/>
  <c r="E21" i="2"/>
  <c r="J114" i="2"/>
  <c r="J20" i="2"/>
  <c r="J18" i="2"/>
  <c r="E18" i="2"/>
  <c r="F92" i="2"/>
  <c r="J17" i="2"/>
  <c r="J15" i="2"/>
  <c r="E15" i="2"/>
  <c r="F114" i="2"/>
  <c r="J14" i="2"/>
  <c r="J112" i="2"/>
  <c r="E7" i="2"/>
  <c r="E85" i="2"/>
  <c r="L90" i="1"/>
  <c r="AM89" i="1"/>
  <c r="L89" i="1"/>
  <c r="AM87" i="1"/>
  <c r="L87" i="1"/>
  <c r="L85" i="1"/>
  <c r="L84" i="1"/>
  <c r="BK121" i="2"/>
  <c r="BK124" i="3"/>
  <c r="BK122" i="3"/>
  <c r="BK126" i="3"/>
  <c r="BK120" i="3"/>
  <c r="J126" i="2"/>
  <c r="J121" i="2"/>
  <c r="BK123" i="2"/>
  <c r="J123" i="2"/>
  <c r="J128" i="2"/>
  <c r="J126" i="3"/>
  <c r="BK123" i="3"/>
  <c r="J119" i="3"/>
  <c r="J123" i="3"/>
  <c r="J125" i="3"/>
  <c r="BK128" i="2"/>
  <c r="BK129" i="2"/>
  <c r="AS94" i="1"/>
  <c r="J122" i="2"/>
  <c r="J122" i="3"/>
  <c r="BK119" i="3"/>
  <c r="J129" i="2"/>
  <c r="BK125" i="2"/>
  <c r="BK126" i="2"/>
  <c r="BK122" i="2"/>
  <c r="J125" i="2"/>
  <c r="BK125" i="3"/>
  <c r="J124" i="3"/>
  <c r="J120" i="3"/>
  <c r="P120" i="2" l="1"/>
  <c r="P119" i="2" s="1"/>
  <c r="P118" i="2" s="1"/>
  <c r="AU95" i="1" s="1"/>
  <c r="P118" i="3"/>
  <c r="P117" i="3" s="1"/>
  <c r="AU96" i="1" s="1"/>
  <c r="BK120" i="2"/>
  <c r="J120" i="2" s="1"/>
  <c r="J98" i="2" s="1"/>
  <c r="T120" i="2"/>
  <c r="T119" i="2"/>
  <c r="T118" i="2" s="1"/>
  <c r="BK118" i="3"/>
  <c r="J118" i="3"/>
  <c r="J97" i="3"/>
  <c r="R118" i="3"/>
  <c r="R117" i="3" s="1"/>
  <c r="R120" i="2"/>
  <c r="R119" i="2"/>
  <c r="R118" i="2" s="1"/>
  <c r="T118" i="3"/>
  <c r="T117" i="3"/>
  <c r="J89" i="3"/>
  <c r="E107" i="3"/>
  <c r="F114" i="3"/>
  <c r="BE126" i="3"/>
  <c r="J91" i="3"/>
  <c r="BE123" i="3"/>
  <c r="BE125" i="3"/>
  <c r="F91" i="3"/>
  <c r="BE120" i="3"/>
  <c r="BE122" i="3"/>
  <c r="BE124" i="3"/>
  <c r="BE119" i="3"/>
  <c r="F91" i="2"/>
  <c r="F115" i="2"/>
  <c r="BE123" i="2"/>
  <c r="BE126" i="2"/>
  <c r="J91" i="2"/>
  <c r="E108" i="2"/>
  <c r="BE125" i="2"/>
  <c r="BE128" i="2"/>
  <c r="J89" i="2"/>
  <c r="BE121" i="2"/>
  <c r="BE122" i="2"/>
  <c r="BE129" i="2"/>
  <c r="F37" i="2"/>
  <c r="BD95" i="1" s="1"/>
  <c r="F37" i="3"/>
  <c r="BD96" i="1"/>
  <c r="F34" i="2"/>
  <c r="BA95" i="1" s="1"/>
  <c r="F35" i="2"/>
  <c r="BB95" i="1"/>
  <c r="F34" i="3"/>
  <c r="BA96" i="1" s="1"/>
  <c r="J34" i="2"/>
  <c r="AW95" i="1"/>
  <c r="F35" i="3"/>
  <c r="BB96" i="1" s="1"/>
  <c r="F36" i="2"/>
  <c r="BC95" i="1"/>
  <c r="F36" i="3"/>
  <c r="BC96" i="1" s="1"/>
  <c r="J34" i="3"/>
  <c r="AW96" i="1"/>
  <c r="BK117" i="3" l="1"/>
  <c r="J117" i="3"/>
  <c r="J96" i="3"/>
  <c r="BK119" i="2"/>
  <c r="J119" i="2" s="1"/>
  <c r="J97" i="2" s="1"/>
  <c r="AU94" i="1"/>
  <c r="J33" i="2"/>
  <c r="AV95" i="1" s="1"/>
  <c r="AT95" i="1" s="1"/>
  <c r="BA94" i="1"/>
  <c r="W30" i="1"/>
  <c r="J33" i="3"/>
  <c r="AV96" i="1"/>
  <c r="AT96" i="1"/>
  <c r="F33" i="2"/>
  <c r="AZ95" i="1" s="1"/>
  <c r="BD94" i="1"/>
  <c r="W33" i="1"/>
  <c r="F33" i="3"/>
  <c r="AZ96" i="1" s="1"/>
  <c r="BC94" i="1"/>
  <c r="AY94" i="1"/>
  <c r="BB94" i="1"/>
  <c r="AX94" i="1" s="1"/>
  <c r="BK118" i="2" l="1"/>
  <c r="J118" i="2"/>
  <c r="J96" i="2"/>
  <c r="J30" i="3"/>
  <c r="AG96" i="1" s="1"/>
  <c r="AZ94" i="1"/>
  <c r="AV94" i="1"/>
  <c r="AK29" i="1"/>
  <c r="AW94" i="1"/>
  <c r="AK30" i="1"/>
  <c r="W31" i="1"/>
  <c r="W32" i="1"/>
  <c r="J39" i="3" l="1"/>
  <c r="AN96" i="1"/>
  <c r="J30" i="2"/>
  <c r="AG95" i="1"/>
  <c r="AG94" i="1" s="1"/>
  <c r="AK26" i="1" s="1"/>
  <c r="AK35" i="1" s="1"/>
  <c r="W29" i="1"/>
  <c r="AT94" i="1"/>
  <c r="J39" i="2" l="1"/>
  <c r="AN94" i="1"/>
  <c r="AN95" i="1"/>
</calcChain>
</file>

<file path=xl/sharedStrings.xml><?xml version="1.0" encoding="utf-8"?>
<sst xmlns="http://schemas.openxmlformats.org/spreadsheetml/2006/main" count="590" uniqueCount="174">
  <si>
    <t>Export Komplet</t>
  </si>
  <si>
    <t/>
  </si>
  <si>
    <t>2.0</t>
  </si>
  <si>
    <t>False</t>
  </si>
  <si>
    <t>{2d04c88b-8c6f-4da3-aa1b-e8dc21bed9d7}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</si>
  <si>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</si>
  <si>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</si>
  <si>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</si>
  <si>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</si>
  <si>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</si>
  <si>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</si>
  <si>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</si>
  <si>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</si>
  <si>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</si>
  <si>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ST3927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</si>
  <si>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</si>
  <si>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</si>
  <si>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MVN Všebořice - odstranění sedimentů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</si>
  <si>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</si>
  <si>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</si>
  <si>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</si>
  <si>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</si>
  <si>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</si>
  <si>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</si>
  <si>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</si>
  <si>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</si>
  <si>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</si>
  <si>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</si>
  <si>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</si>
  <si>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</si>
  <si>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</si>
  <si>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</si>
  <si>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</si>
  <si>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</si>
  <si>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</si>
  <si>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</si>
  <si>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</si>
  <si>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</si>
  <si>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</si>
  <si>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</si>
  <si>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</si>
  <si>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</si>
  <si>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</si>
  <si>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</si>
  <si>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</si>
  <si>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</si>
  <si>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</si>
  <si>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</si>
  <si>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</si>
  <si>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</si>
  <si>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</si>
  <si>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</si>
  <si>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</si>
  <si>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</si>
  <si>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</si>
  <si>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</si>
  <si>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</si>
  <si>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</si>
  <si>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</si>
  <si>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</si>
  <si>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</si>
  <si>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</si>
  <si>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</si>
  <si>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</si>
  <si>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</si>
  <si>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</si>
  <si>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</si>
  <si>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</si>
  <si>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</si>
  <si>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</si>
  <si>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</si>
  <si>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</si>
  <si>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</si>
  <si>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</si>
  <si>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</si>
  <si>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</si>
  <si>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</si>
  <si>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3927a</t>
  </si>
  <si>
    <t>Stavební objekt</t>
  </si>
  <si>
    <t>STA</t>
  </si>
  <si>
    <t>1</t>
  </si>
  <si>
    <t>{87665038-491b-428a-80ef-98b15046a38b}</t>
  </si>
  <si>
    <t>2</t>
  </si>
  <si>
    <t>3927b</t>
  </si>
  <si>
    <t>Vedlejší rozpočtové náklady</t>
  </si>
  <si>
    <t>{e1377e52-bd02-4d71-ba3c-978440ce1819}</t>
  </si>
  <si>
    <t>KRYCÍ LIST SOUPISU PRACÍ</t>
  </si>
  <si>
    <t>Objekt:</t>
  </si>
  <si>
    <t>3927a - Stavební objekt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</si>
  <si>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</si>
  <si>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</si>
  <si>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</si>
  <si>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</si>
  <si>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</si>
  <si>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</si>
  <si>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</si>
  <si>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</si>
  <si>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</si>
  <si>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</si>
  <si>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</si>
  <si>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</si>
  <si>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</si>
  <si>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</si>
  <si>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</si>
  <si>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</si>
  <si>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</si>
  <si>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</si>
  <si>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</si>
  <si>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</si>
  <si>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</si>
  <si>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</si>
  <si>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</si>
  <si>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</si>
  <si>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</si>
  <si>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122703602</t>
  </si>
  <si>
    <t>Odstranění nánosů z vypuštěných vodních nádrží nebo rybníků s uložením do hromad na vzdálenost do 20 m ve výkopišti při únosnosti dna přes 40 do 60 kPa</t>
  </si>
  <si>
    <t>m3</t>
  </si>
  <si>
    <t>4</t>
  </si>
  <si>
    <t>1900841675</t>
  </si>
  <si>
    <t>162751117</t>
  </si>
  <si>
    <t>Vodorovné přemístění do 10000 m výkopku/sypaniny z horniny třídy těžitelnosti I, skupiny 1 až 3 po suchu na obvyklém dopravním prostředku, bez naložení, avšak se složením bez rozhrnutí</t>
  </si>
  <si>
    <t>-291880515</t>
  </si>
  <si>
    <t>3</t>
  </si>
  <si>
    <t>162751119</t>
  </si>
  <si>
    <t>Příplatek k vodorovnému přemístění výkopku/sypaniny z horniny třídy těžitelnosti I, skupiny 1 až 3 ZKD 1000 m přes 10000 m</t>
  </si>
  <si>
    <t>1570646482</t>
  </si>
  <si>
    <t>VV</t>
  </si>
  <si>
    <t>28*885,74  "příplatek k vodorovnému přemístění za každý další započatý km přes 10 km na vzdálenost 38 km</t>
  </si>
  <si>
    <t>167151111</t>
  </si>
  <si>
    <t>Nakládání výkopku z hornin třídy těžitelnosti I, skupiny 1 až 3 přes 100 m3</t>
  </si>
  <si>
    <t>-1288907114</t>
  </si>
  <si>
    <t>5</t>
  </si>
  <si>
    <t>171201221</t>
  </si>
  <si>
    <t>Poplatek za uložení na skládce (skládkovné) zeminy a kamení kód odpadu 17 05 04</t>
  </si>
  <si>
    <t>t</t>
  </si>
  <si>
    <t>-986223665</t>
  </si>
  <si>
    <t>885,74*1,8</t>
  </si>
  <si>
    <t>6</t>
  </si>
  <si>
    <t>171251201</t>
  </si>
  <si>
    <t>Uložení sypaniny na skládky nebo meziskládky</t>
  </si>
  <si>
    <t>-156337548</t>
  </si>
  <si>
    <t>7</t>
  </si>
  <si>
    <t>182151111</t>
  </si>
  <si>
    <t>Svahování v zářezech v hornině třídy těžitelnosti I, skupiny 1 až 3</t>
  </si>
  <si>
    <t>m2</t>
  </si>
  <si>
    <t>-92957302</t>
  </si>
  <si>
    <t>3927b - Vedlejší rozpočtové náklady</t>
  </si>
  <si>
    <t>VRN - Vedlejší rozpočtové náklady</t>
  </si>
  <si>
    <t>VRN</t>
  </si>
  <si>
    <t>01</t>
  </si>
  <si>
    <t>Zařízení staveniště - zřízení, provoz a odstranění včetně nutných poplatků a opatření</t>
  </si>
  <si>
    <t>kpl</t>
  </si>
  <si>
    <t>-1880698395</t>
  </si>
  <si>
    <t>02</t>
  </si>
  <si>
    <t>Veškeré geodetické práce spojené s vytyčením stavby, hranic pozemků a údržby po dobu stavby, geodet. práce nutné pro stanovení provedení zem. prací a výpočtem kubatur,zaměření dokončené stavby-geodetická část dokumentace,průběžná fotodokumentace</t>
  </si>
  <si>
    <t>-1316871703</t>
  </si>
  <si>
    <t>P</t>
  </si>
  <si>
    <t>Poznámka k položce:_x000D_
Provedené geodetické práce:_x000D_
Laserové skenování (dmt - digitální model terénu) dna nádrže před zahájením a po jejich dokončení.</t>
  </si>
  <si>
    <t>03</t>
  </si>
  <si>
    <t>Výměna česlí u bezpečnostního přelivu (rozměr 1150x700 mm, prut 30x5x700 mm, mezera 35 mm), žárové pozinkování v tavenině.</t>
  </si>
  <si>
    <t>kus</t>
  </si>
  <si>
    <t>-1035695243</t>
  </si>
  <si>
    <t>04</t>
  </si>
  <si>
    <t>Oprava použitých komunikací. Opatření k zamezení vyvážení nečistot ze staveniště a očištění veřejné komunikace.</t>
  </si>
  <si>
    <t>-2100035051</t>
  </si>
  <si>
    <t>05</t>
  </si>
  <si>
    <t>Zpracování a předání povodňového plánu stavby</t>
  </si>
  <si>
    <t>185098327</t>
  </si>
  <si>
    <t>06</t>
  </si>
  <si>
    <t>Zajištění opatření vyplývajících z plánu BOZP</t>
  </si>
  <si>
    <t>549579976</t>
  </si>
  <si>
    <t>07</t>
  </si>
  <si>
    <t>Zpracování a předání dokumentace skutečného provedení stavby objednateli</t>
  </si>
  <si>
    <t>-1239895386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</si>
</sst>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0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4" fontId="22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33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>
      <selection activeCell="E20" sqref="E20:K20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ht="36.950000000000003" customHeight="1">
      <c r="AR2" s="161" t="s">
        <v>5</v>
      </c>
      <c r="AS2" s="162"/>
      <c r="AT2" s="162"/>
      <c r="AU2" s="162"/>
      <c r="AV2" s="162"/>
      <c r="AW2" s="162"/>
      <c r="AX2" s="162"/>
      <c r="AY2" s="162"/>
      <c r="AZ2" s="162"/>
      <c r="BA2" s="162"/>
      <c r="BB2" s="162"/>
      <c r="BC2" s="162"/>
      <c r="BD2" s="162"/>
      <c r="BE2" s="162"/>
      <c r="BS2" s="14" t="s">
        <v>6</v>
      </c>
      <c r="BT2" s="14" t="s">
        <v>7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ht="12" customHeight="1">
      <c r="B5" s="17"/>
      <c r="D5" s="21" t="s">
        <v>13</v>
      </c>
      <c r="K5" s="192" t="s">
        <v>14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  <c r="AE5" s="162"/>
      <c r="AF5" s="162"/>
      <c r="AG5" s="162"/>
      <c r="AH5" s="162"/>
      <c r="AI5" s="162"/>
      <c r="AJ5" s="162"/>
      <c r="AR5" s="17"/>
      <c r="BE5" s="189" t="s">
        <v>15</v>
      </c>
      <c r="BS5" s="14" t="s">
        <v>6</v>
      </c>
    </row>
    <row r="6" spans="1:74" ht="36.950000000000003" customHeight="1">
      <c r="B6" s="17"/>
      <c r="D6" s="23" t="s">
        <v>16</v>
      </c>
      <c r="K6" s="193" t="s">
        <v>17</v>
      </c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2"/>
      <c r="AR6" s="17"/>
      <c r="BE6" s="190"/>
      <c r="BS6" s="14" t="s">
        <v>6</v>
      </c>
    </row>
    <row r="7" spans="1:74" ht="12" customHeight="1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190"/>
      <c r="BS7" s="14" t="s">
        <v>6</v>
      </c>
    </row>
    <row r="8" spans="1:74" ht="12" customHeight="1">
      <c r="B8" s="17"/>
      <c r="D8" s="24" t="s">
        <v>20</v>
      </c>
      <c r="K8" s="22" t="s">
        <v>21</v>
      </c>
      <c r="AK8" s="24" t="s">
        <v>22</v>
      </c>
      <c r="AN8" s="25"/>
      <c r="AR8" s="17"/>
      <c r="BE8" s="190"/>
      <c r="BS8" s="14" t="s">
        <v>6</v>
      </c>
    </row>
    <row r="9" spans="1:74" ht="14.45" customHeight="1">
      <c r="B9" s="17"/>
      <c r="AR9" s="17"/>
      <c r="BE9" s="190"/>
      <c r="BS9" s="14" t="s">
        <v>6</v>
      </c>
    </row>
    <row r="10" spans="1:74" ht="12" customHeight="1">
      <c r="B10" s="17"/>
      <c r="D10" s="24" t="s">
        <v>23</v>
      </c>
      <c r="AK10" s="24" t="s">
        <v>24</v>
      </c>
      <c r="AN10" s="22" t="s">
        <v>1</v>
      </c>
      <c r="AR10" s="17"/>
      <c r="BE10" s="190"/>
      <c r="BS10" s="14" t="s">
        <v>6</v>
      </c>
    </row>
    <row r="11" spans="1:74" ht="18.399999999999999" customHeight="1">
      <c r="B11" s="17"/>
      <c r="E11" s="22" t="s">
        <v>21</v>
      </c>
      <c r="AK11" s="24" t="s">
        <v>25</v>
      </c>
      <c r="AN11" s="22" t="s">
        <v>1</v>
      </c>
      <c r="AR11" s="17"/>
      <c r="BE11" s="190"/>
      <c r="BS11" s="14" t="s">
        <v>6</v>
      </c>
    </row>
    <row r="12" spans="1:74" ht="6.95" customHeight="1">
      <c r="B12" s="17"/>
      <c r="AR12" s="17"/>
      <c r="BE12" s="190"/>
      <c r="BS12" s="14" t="s">
        <v>6</v>
      </c>
    </row>
    <row r="13" spans="1:74" ht="12" customHeight="1">
      <c r="B13" s="17"/>
      <c r="D13" s="24" t="s">
        <v>26</v>
      </c>
      <c r="AK13" s="24" t="s">
        <v>24</v>
      </c>
      <c r="AN13" s="26" t="s">
        <v>27</v>
      </c>
      <c r="AR13" s="17"/>
      <c r="BE13" s="190"/>
      <c r="BS13" s="14" t="s">
        <v>6</v>
      </c>
    </row>
    <row r="14" spans="1:74" ht="12.75">
      <c r="B14" s="17"/>
      <c r="E14" s="194" t="s">
        <v>27</v>
      </c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95"/>
      <c r="R14" s="195"/>
      <c r="S14" s="195"/>
      <c r="T14" s="195"/>
      <c r="U14" s="195"/>
      <c r="V14" s="195"/>
      <c r="W14" s="195"/>
      <c r="X14" s="195"/>
      <c r="Y14" s="195"/>
      <c r="Z14" s="195"/>
      <c r="AA14" s="195"/>
      <c r="AB14" s="195"/>
      <c r="AC14" s="195"/>
      <c r="AD14" s="195"/>
      <c r="AE14" s="195"/>
      <c r="AF14" s="195"/>
      <c r="AG14" s="195"/>
      <c r="AH14" s="195"/>
      <c r="AI14" s="195"/>
      <c r="AJ14" s="195"/>
      <c r="AK14" s="24" t="s">
        <v>25</v>
      </c>
      <c r="AN14" s="26" t="s">
        <v>27</v>
      </c>
      <c r="AR14" s="17"/>
      <c r="BE14" s="190"/>
      <c r="BS14" s="14" t="s">
        <v>6</v>
      </c>
    </row>
    <row r="15" spans="1:74" ht="6.95" customHeight="1">
      <c r="B15" s="17"/>
      <c r="AR15" s="17"/>
      <c r="BE15" s="190"/>
      <c r="BS15" s="14" t="s">
        <v>3</v>
      </c>
    </row>
    <row r="16" spans="1:74" ht="12" customHeight="1">
      <c r="B16" s="17"/>
      <c r="D16" s="24" t="s">
        <v>28</v>
      </c>
      <c r="AK16" s="24" t="s">
        <v>24</v>
      </c>
      <c r="AN16" s="22" t="s">
        <v>1</v>
      </c>
      <c r="AR16" s="17"/>
      <c r="BE16" s="190"/>
      <c r="BS16" s="14" t="s">
        <v>3</v>
      </c>
    </row>
    <row r="17" spans="2:71" ht="18.399999999999999" customHeight="1">
      <c r="B17" s="17"/>
      <c r="E17" s="22" t="s">
        <v>21</v>
      </c>
      <c r="AK17" s="24" t="s">
        <v>25</v>
      </c>
      <c r="AN17" s="22" t="s">
        <v>1</v>
      </c>
      <c r="AR17" s="17"/>
      <c r="BE17" s="190"/>
      <c r="BS17" s="14" t="s">
        <v>29</v>
      </c>
    </row>
    <row r="18" spans="2:71" ht="6.95" customHeight="1">
      <c r="B18" s="17"/>
      <c r="AR18" s="17"/>
      <c r="BE18" s="190"/>
      <c r="BS18" s="14" t="s">
        <v>6</v>
      </c>
    </row>
    <row r="19" spans="2:71" ht="12" customHeight="1">
      <c r="B19" s="17"/>
      <c r="D19" s="24" t="s">
        <v>30</v>
      </c>
      <c r="AK19" s="24" t="s">
        <v>24</v>
      </c>
      <c r="AN19" s="22" t="s">
        <v>1</v>
      </c>
      <c r="AR19" s="17"/>
      <c r="BE19" s="190"/>
      <c r="BS19" s="14" t="s">
        <v>6</v>
      </c>
    </row>
    <row r="20" spans="2:71" ht="18.399999999999999" customHeight="1">
      <c r="B20" s="17"/>
      <c r="E20" s="22"/>
      <c r="AK20" s="24" t="s">
        <v>25</v>
      </c>
      <c r="AN20" s="22" t="s">
        <v>1</v>
      </c>
      <c r="AR20" s="17"/>
      <c r="BE20" s="190"/>
      <c r="BS20" s="14" t="s">
        <v>29</v>
      </c>
    </row>
    <row r="21" spans="2:71" ht="6.95" customHeight="1">
      <c r="B21" s="17"/>
      <c r="AR21" s="17"/>
      <c r="BE21" s="190"/>
    </row>
    <row r="22" spans="2:71" ht="12" customHeight="1">
      <c r="B22" s="17"/>
      <c r="D22" s="24" t="s">
        <v>31</v>
      </c>
      <c r="AR22" s="17"/>
      <c r="BE22" s="190"/>
    </row>
    <row r="23" spans="2:71" ht="16.5" customHeight="1">
      <c r="B23" s="17"/>
      <c r="E23" s="196" t="s">
        <v>1</v>
      </c>
      <c r="F23" s="196"/>
      <c r="G23" s="196"/>
      <c r="H23" s="196"/>
      <c r="I23" s="196"/>
      <c r="J23" s="196"/>
      <c r="K23" s="196"/>
      <c r="L23" s="196"/>
      <c r="M23" s="196"/>
      <c r="N23" s="196"/>
      <c r="O23" s="196"/>
      <c r="P23" s="196"/>
      <c r="Q23" s="196"/>
      <c r="R23" s="196"/>
      <c r="S23" s="196"/>
      <c r="T23" s="196"/>
      <c r="U23" s="196"/>
      <c r="V23" s="196"/>
      <c r="W23" s="196"/>
      <c r="X23" s="196"/>
      <c r="Y23" s="196"/>
      <c r="Z23" s="196"/>
      <c r="AA23" s="196"/>
      <c r="AB23" s="196"/>
      <c r="AC23" s="196"/>
      <c r="AD23" s="196"/>
      <c r="AE23" s="196"/>
      <c r="AF23" s="196"/>
      <c r="AG23" s="196"/>
      <c r="AH23" s="196"/>
      <c r="AI23" s="196"/>
      <c r="AJ23" s="196"/>
      <c r="AK23" s="196"/>
      <c r="AL23" s="196"/>
      <c r="AM23" s="196"/>
      <c r="AN23" s="196"/>
      <c r="AR23" s="17"/>
      <c r="BE23" s="190"/>
    </row>
    <row r="24" spans="2:71" ht="6.95" customHeight="1">
      <c r="B24" s="17"/>
      <c r="AR24" s="17"/>
      <c r="BE24" s="190"/>
    </row>
    <row r="25" spans="2:7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90"/>
    </row>
    <row r="26" spans="2:71" s="1" customFormat="1" ht="25.9" customHeight="1">
      <c r="B26" s="29"/>
      <c r="D26" s="30" t="s">
        <v>32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197">
        <f>ROUND(AG94,2)</f>
        <v>0</v>
      </c>
      <c r="AL26" s="198"/>
      <c r="AM26" s="198"/>
      <c r="AN26" s="198"/>
      <c r="AO26" s="198"/>
      <c r="AR26" s="29"/>
      <c r="BE26" s="190"/>
    </row>
    <row r="27" spans="2:71" s="1" customFormat="1" ht="6.95" customHeight="1">
      <c r="B27" s="29"/>
      <c r="AR27" s="29"/>
      <c r="BE27" s="190"/>
    </row>
    <row r="28" spans="2:71" s="1" customFormat="1" ht="12.75">
      <c r="B28" s="29"/>
      <c r="L28" s="199" t="s">
        <v>33</v>
      </c>
      <c r="M28" s="199"/>
      <c r="N28" s="199"/>
      <c r="O28" s="199"/>
      <c r="P28" s="199"/>
      <c r="W28" s="199" t="s">
        <v>34</v>
      </c>
      <c r="X28" s="199"/>
      <c r="Y28" s="199"/>
      <c r="Z28" s="199"/>
      <c r="AA28" s="199"/>
      <c r="AB28" s="199"/>
      <c r="AC28" s="199"/>
      <c r="AD28" s="199"/>
      <c r="AE28" s="199"/>
      <c r="AK28" s="199" t="s">
        <v>35</v>
      </c>
      <c r="AL28" s="199"/>
      <c r="AM28" s="199"/>
      <c r="AN28" s="199"/>
      <c r="AO28" s="199"/>
      <c r="AR28" s="29"/>
      <c r="BE28" s="190"/>
    </row>
    <row r="29" spans="2:71" s="2" customFormat="1" ht="14.45" customHeight="1">
      <c r="B29" s="33"/>
      <c r="D29" s="24" t="s">
        <v>36</v>
      </c>
      <c r="F29" s="24" t="s">
        <v>37</v>
      </c>
      <c r="L29" s="184">
        <v>0.21</v>
      </c>
      <c r="M29" s="183"/>
      <c r="N29" s="183"/>
      <c r="O29" s="183"/>
      <c r="P29" s="183"/>
      <c r="W29" s="182">
        <f>ROUND(AZ94, 2)</f>
        <v>0</v>
      </c>
      <c r="X29" s="183"/>
      <c r="Y29" s="183"/>
      <c r="Z29" s="183"/>
      <c r="AA29" s="183"/>
      <c r="AB29" s="183"/>
      <c r="AC29" s="183"/>
      <c r="AD29" s="183"/>
      <c r="AE29" s="183"/>
      <c r="AK29" s="182">
        <f>ROUND(AV94, 2)</f>
        <v>0</v>
      </c>
      <c r="AL29" s="183"/>
      <c r="AM29" s="183"/>
      <c r="AN29" s="183"/>
      <c r="AO29" s="183"/>
      <c r="AR29" s="33"/>
      <c r="BE29" s="191"/>
    </row>
    <row r="30" spans="2:71" s="2" customFormat="1" ht="14.45" customHeight="1">
      <c r="B30" s="33"/>
      <c r="F30" s="24" t="s">
        <v>38</v>
      </c>
      <c r="L30" s="184">
        <v>0.15</v>
      </c>
      <c r="M30" s="183"/>
      <c r="N30" s="183"/>
      <c r="O30" s="183"/>
      <c r="P30" s="183"/>
      <c r="W30" s="182">
        <f>ROUND(BA94, 2)</f>
        <v>0</v>
      </c>
      <c r="X30" s="183"/>
      <c r="Y30" s="183"/>
      <c r="Z30" s="183"/>
      <c r="AA30" s="183"/>
      <c r="AB30" s="183"/>
      <c r="AC30" s="183"/>
      <c r="AD30" s="183"/>
      <c r="AE30" s="183"/>
      <c r="AK30" s="182">
        <f>ROUND(AW94, 2)</f>
        <v>0</v>
      </c>
      <c r="AL30" s="183"/>
      <c r="AM30" s="183"/>
      <c r="AN30" s="183"/>
      <c r="AO30" s="183"/>
      <c r="AR30" s="33"/>
      <c r="BE30" s="191"/>
    </row>
    <row r="31" spans="2:71" s="2" customFormat="1" ht="14.45" hidden="1" customHeight="1">
      <c r="B31" s="33"/>
      <c r="F31" s="24" t="s">
        <v>39</v>
      </c>
      <c r="L31" s="184">
        <v>0.21</v>
      </c>
      <c r="M31" s="183"/>
      <c r="N31" s="183"/>
      <c r="O31" s="183"/>
      <c r="P31" s="183"/>
      <c r="W31" s="182">
        <f>ROUND(BB94, 2)</f>
        <v>0</v>
      </c>
      <c r="X31" s="183"/>
      <c r="Y31" s="183"/>
      <c r="Z31" s="183"/>
      <c r="AA31" s="183"/>
      <c r="AB31" s="183"/>
      <c r="AC31" s="183"/>
      <c r="AD31" s="183"/>
      <c r="AE31" s="183"/>
      <c r="AK31" s="182">
        <v>0</v>
      </c>
      <c r="AL31" s="183"/>
      <c r="AM31" s="183"/>
      <c r="AN31" s="183"/>
      <c r="AO31" s="183"/>
      <c r="AR31" s="33"/>
      <c r="BE31" s="191"/>
    </row>
    <row r="32" spans="2:71" s="2" customFormat="1" ht="14.45" hidden="1" customHeight="1">
      <c r="B32" s="33"/>
      <c r="F32" s="24" t="s">
        <v>40</v>
      </c>
      <c r="L32" s="184">
        <v>0.15</v>
      </c>
      <c r="M32" s="183"/>
      <c r="N32" s="183"/>
      <c r="O32" s="183"/>
      <c r="P32" s="183"/>
      <c r="W32" s="182">
        <f>ROUND(BC94, 2)</f>
        <v>0</v>
      </c>
      <c r="X32" s="183"/>
      <c r="Y32" s="183"/>
      <c r="Z32" s="183"/>
      <c r="AA32" s="183"/>
      <c r="AB32" s="183"/>
      <c r="AC32" s="183"/>
      <c r="AD32" s="183"/>
      <c r="AE32" s="183"/>
      <c r="AK32" s="182">
        <v>0</v>
      </c>
      <c r="AL32" s="183"/>
      <c r="AM32" s="183"/>
      <c r="AN32" s="183"/>
      <c r="AO32" s="183"/>
      <c r="AR32" s="33"/>
      <c r="BE32" s="191"/>
    </row>
    <row r="33" spans="2:57" s="2" customFormat="1" ht="14.45" hidden="1" customHeight="1">
      <c r="B33" s="33"/>
      <c r="F33" s="24" t="s">
        <v>41</v>
      </c>
      <c r="L33" s="184">
        <v>0</v>
      </c>
      <c r="M33" s="183"/>
      <c r="N33" s="183"/>
      <c r="O33" s="183"/>
      <c r="P33" s="183"/>
      <c r="W33" s="182">
        <f>ROUND(BD94, 2)</f>
        <v>0</v>
      </c>
      <c r="X33" s="183"/>
      <c r="Y33" s="183"/>
      <c r="Z33" s="183"/>
      <c r="AA33" s="183"/>
      <c r="AB33" s="183"/>
      <c r="AC33" s="183"/>
      <c r="AD33" s="183"/>
      <c r="AE33" s="183"/>
      <c r="AK33" s="182">
        <v>0</v>
      </c>
      <c r="AL33" s="183"/>
      <c r="AM33" s="183"/>
      <c r="AN33" s="183"/>
      <c r="AO33" s="183"/>
      <c r="AR33" s="33"/>
      <c r="BE33" s="191"/>
    </row>
    <row r="34" spans="2:57" s="1" customFormat="1" ht="6.95" customHeight="1">
      <c r="B34" s="29"/>
      <c r="AR34" s="29"/>
      <c r="BE34" s="190"/>
    </row>
    <row r="35" spans="2:57" s="1" customFormat="1" ht="25.9" customHeight="1">
      <c r="B35" s="29"/>
      <c r="C35" s="34"/>
      <c r="D35" s="35" t="s">
        <v>42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43</v>
      </c>
      <c r="U35" s="36"/>
      <c r="V35" s="36"/>
      <c r="W35" s="36"/>
      <c r="X35" s="185" t="s">
        <v>44</v>
      </c>
      <c r="Y35" s="186"/>
      <c r="Z35" s="186"/>
      <c r="AA35" s="186"/>
      <c r="AB35" s="186"/>
      <c r="AC35" s="36"/>
      <c r="AD35" s="36"/>
      <c r="AE35" s="36"/>
      <c r="AF35" s="36"/>
      <c r="AG35" s="36"/>
      <c r="AH35" s="36"/>
      <c r="AI35" s="36"/>
      <c r="AJ35" s="36"/>
      <c r="AK35" s="187">
        <f>SUM(AK26:AK33)</f>
        <v>0</v>
      </c>
      <c r="AL35" s="186"/>
      <c r="AM35" s="186"/>
      <c r="AN35" s="186"/>
      <c r="AO35" s="188"/>
      <c r="AP35" s="34"/>
      <c r="AQ35" s="34"/>
      <c r="AR35" s="29"/>
    </row>
    <row r="36" spans="2:57" s="1" customFormat="1" ht="6.95" customHeight="1">
      <c r="B36" s="29"/>
      <c r="AR36" s="29"/>
    </row>
    <row r="37" spans="2:57" s="1" customFormat="1" ht="14.45" customHeight="1">
      <c r="B37" s="29"/>
      <c r="AR37" s="29"/>
    </row>
    <row r="38" spans="2:57" ht="14.45" customHeight="1">
      <c r="B38" s="17"/>
      <c r="AR38" s="17"/>
    </row>
    <row r="39" spans="2:57" ht="14.45" customHeight="1">
      <c r="B39" s="17"/>
      <c r="AR39" s="17"/>
    </row>
    <row r="40" spans="2:57" ht="14.45" customHeight="1">
      <c r="B40" s="17"/>
      <c r="AR40" s="17"/>
    </row>
    <row r="41" spans="2:57" ht="14.45" customHeight="1">
      <c r="B41" s="17"/>
      <c r="AR41" s="17"/>
    </row>
    <row r="42" spans="2:57" ht="14.45" customHeight="1">
      <c r="B42" s="17"/>
      <c r="AR42" s="17"/>
    </row>
    <row r="43" spans="2:57" ht="14.45" customHeight="1">
      <c r="B43" s="17"/>
      <c r="AR43" s="17"/>
    </row>
    <row r="44" spans="2:57" ht="14.45" customHeight="1">
      <c r="B44" s="17"/>
      <c r="AR44" s="17"/>
    </row>
    <row r="45" spans="2:57" ht="14.45" customHeight="1">
      <c r="B45" s="17"/>
      <c r="AR45" s="17"/>
    </row>
    <row r="46" spans="2:57" ht="14.45" customHeight="1">
      <c r="B46" s="17"/>
      <c r="AR46" s="17"/>
    </row>
    <row r="47" spans="2:57" ht="14.45" customHeight="1">
      <c r="B47" s="17"/>
      <c r="AR47" s="17"/>
    </row>
    <row r="48" spans="2:57" ht="14.45" customHeight="1">
      <c r="B48" s="17"/>
      <c r="AR48" s="17"/>
    </row>
    <row r="49" spans="2:44" s="1" customFormat="1" ht="14.45" customHeight="1">
      <c r="B49" s="29"/>
      <c r="D49" s="38" t="s">
        <v>45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46</v>
      </c>
      <c r="AI49" s="39"/>
      <c r="AJ49" s="39"/>
      <c r="AK49" s="39"/>
      <c r="AL49" s="39"/>
      <c r="AM49" s="39"/>
      <c r="AN49" s="39"/>
      <c r="AO49" s="39"/>
      <c r="AR49" s="29"/>
    </row>
    <row r="50" spans="2:44">
      <c r="B50" s="17"/>
      <c r="AR50" s="17"/>
    </row>
    <row r="51" spans="2:44">
      <c r="B51" s="17"/>
      <c r="AR51" s="17"/>
    </row>
    <row r="52" spans="2:44">
      <c r="B52" s="17"/>
      <c r="AR52" s="17"/>
    </row>
    <row r="53" spans="2:44">
      <c r="B53" s="17"/>
      <c r="AR53" s="17"/>
    </row>
    <row r="54" spans="2:44">
      <c r="B54" s="17"/>
      <c r="AR54" s="17"/>
    </row>
    <row r="55" spans="2:44">
      <c r="B55" s="17"/>
      <c r="AR55" s="17"/>
    </row>
    <row r="56" spans="2:44">
      <c r="B56" s="17"/>
      <c r="AR56" s="17"/>
    </row>
    <row r="57" spans="2:44">
      <c r="B57" s="17"/>
      <c r="AR57" s="17"/>
    </row>
    <row r="58" spans="2:44">
      <c r="B58" s="17"/>
      <c r="AR58" s="17"/>
    </row>
    <row r="59" spans="2:44">
      <c r="B59" s="17"/>
      <c r="AR59" s="17"/>
    </row>
    <row r="60" spans="2:44" s="1" customFormat="1" ht="12.75">
      <c r="B60" s="29"/>
      <c r="D60" s="40" t="s">
        <v>47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0" t="s">
        <v>48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0" t="s">
        <v>47</v>
      </c>
      <c r="AI60" s="31"/>
      <c r="AJ60" s="31"/>
      <c r="AK60" s="31"/>
      <c r="AL60" s="31"/>
      <c r="AM60" s="40" t="s">
        <v>48</v>
      </c>
      <c r="AN60" s="31"/>
      <c r="AO60" s="31"/>
      <c r="AR60" s="29"/>
    </row>
    <row r="61" spans="2:44">
      <c r="B61" s="17"/>
      <c r="AR61" s="17"/>
    </row>
    <row r="62" spans="2:44">
      <c r="B62" s="17"/>
      <c r="AR62" s="17"/>
    </row>
    <row r="63" spans="2:44">
      <c r="B63" s="17"/>
      <c r="AR63" s="17"/>
    </row>
    <row r="64" spans="2:44" s="1" customFormat="1" ht="12.75">
      <c r="B64" s="29"/>
      <c r="D64" s="38" t="s">
        <v>49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8" t="s">
        <v>50</v>
      </c>
      <c r="AI64" s="39"/>
      <c r="AJ64" s="39"/>
      <c r="AK64" s="39"/>
      <c r="AL64" s="39"/>
      <c r="AM64" s="39"/>
      <c r="AN64" s="39"/>
      <c r="AO64" s="39"/>
      <c r="AR64" s="29"/>
    </row>
    <row r="65" spans="2:44">
      <c r="B65" s="17"/>
      <c r="AR65" s="17"/>
    </row>
    <row r="66" spans="2:44">
      <c r="B66" s="17"/>
      <c r="AR66" s="17"/>
    </row>
    <row r="67" spans="2:44">
      <c r="B67" s="17"/>
      <c r="AR67" s="17"/>
    </row>
    <row r="68" spans="2:44">
      <c r="B68" s="17"/>
      <c r="AR68" s="17"/>
    </row>
    <row r="69" spans="2:44">
      <c r="B69" s="17"/>
      <c r="AR69" s="17"/>
    </row>
    <row r="70" spans="2:44">
      <c r="B70" s="17"/>
      <c r="AR70" s="17"/>
    </row>
    <row r="71" spans="2:44">
      <c r="B71" s="17"/>
      <c r="AR71" s="17"/>
    </row>
    <row r="72" spans="2:44">
      <c r="B72" s="17"/>
      <c r="AR72" s="17"/>
    </row>
    <row r="73" spans="2:44">
      <c r="B73" s="17"/>
      <c r="AR73" s="17"/>
    </row>
    <row r="74" spans="2:44">
      <c r="B74" s="17"/>
      <c r="AR74" s="17"/>
    </row>
    <row r="75" spans="2:44" s="1" customFormat="1" ht="12.75">
      <c r="B75" s="29"/>
      <c r="D75" s="40" t="s">
        <v>47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0" t="s">
        <v>48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0" t="s">
        <v>47</v>
      </c>
      <c r="AI75" s="31"/>
      <c r="AJ75" s="31"/>
      <c r="AK75" s="31"/>
      <c r="AL75" s="31"/>
      <c r="AM75" s="40" t="s">
        <v>48</v>
      </c>
      <c r="AN75" s="31"/>
      <c r="AO75" s="31"/>
      <c r="AR75" s="29"/>
    </row>
    <row r="76" spans="2:44" s="1" customFormat="1">
      <c r="B76" s="29"/>
      <c r="AR76" s="29"/>
    </row>
    <row r="77" spans="2:44" s="1" customFormat="1" ht="6.9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9"/>
    </row>
    <row r="81" spans="1:91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9"/>
    </row>
    <row r="82" spans="1:91" s="1" customFormat="1" ht="24.95" customHeight="1">
      <c r="B82" s="29"/>
      <c r="C82" s="18" t="s">
        <v>51</v>
      </c>
      <c r="AR82" s="29"/>
    </row>
    <row r="83" spans="1:91" s="1" customFormat="1" ht="6.95" customHeight="1">
      <c r="B83" s="29"/>
      <c r="AR83" s="29"/>
    </row>
    <row r="84" spans="1:91" s="3" customFormat="1" ht="12" customHeight="1">
      <c r="B84" s="45"/>
      <c r="C84" s="24" t="s">
        <v>13</v>
      </c>
      <c r="L84" s="3" t="str">
        <f>K5</f>
        <v>ST3927</v>
      </c>
      <c r="AR84" s="45"/>
    </row>
    <row r="85" spans="1:91" s="4" customFormat="1" ht="36.950000000000003" customHeight="1">
      <c r="B85" s="46"/>
      <c r="C85" s="47" t="s">
        <v>16</v>
      </c>
      <c r="L85" s="173" t="str">
        <f>K6</f>
        <v>MVN Všebořice - odstranění sedimentů</v>
      </c>
      <c r="M85" s="174"/>
      <c r="N85" s="174"/>
      <c r="O85" s="174"/>
      <c r="P85" s="174"/>
      <c r="Q85" s="174"/>
      <c r="R85" s="174"/>
      <c r="S85" s="174"/>
      <c r="T85" s="174"/>
      <c r="U85" s="174"/>
      <c r="V85" s="174"/>
      <c r="W85" s="174"/>
      <c r="X85" s="174"/>
      <c r="Y85" s="174"/>
      <c r="Z85" s="174"/>
      <c r="AA85" s="174"/>
      <c r="AB85" s="174"/>
      <c r="AC85" s="174"/>
      <c r="AD85" s="174"/>
      <c r="AE85" s="174"/>
      <c r="AF85" s="174"/>
      <c r="AG85" s="174"/>
      <c r="AH85" s="174"/>
      <c r="AI85" s="174"/>
      <c r="AJ85" s="174"/>
      <c r="AR85" s="46"/>
    </row>
    <row r="86" spans="1:91" s="1" customFormat="1" ht="6.95" customHeight="1">
      <c r="B86" s="29"/>
      <c r="AR86" s="29"/>
    </row>
    <row r="87" spans="1:91" s="1" customFormat="1" ht="12" customHeight="1">
      <c r="B87" s="29"/>
      <c r="C87" s="24" t="s">
        <v>20</v>
      </c>
      <c r="L87" s="48" t="str">
        <f>IF(K8="","",K8)</f>
        <v xml:space="preserve"> </v>
      </c>
      <c r="AI87" s="24" t="s">
        <v>22</v>
      </c>
      <c r="AM87" s="175" t="str">
        <f>IF(AN8= "","",AN8)</f>
        <v/>
      </c>
      <c r="AN87" s="175"/>
      <c r="AR87" s="29"/>
    </row>
    <row r="88" spans="1:91" s="1" customFormat="1" ht="6.95" customHeight="1">
      <c r="B88" s="29"/>
      <c r="AR88" s="29"/>
    </row>
    <row r="89" spans="1:91" s="1" customFormat="1" ht="15.2" customHeight="1">
      <c r="B89" s="29"/>
      <c r="C89" s="24" t="s">
        <v>23</v>
      </c>
      <c r="L89" s="3" t="str">
        <f>IF(E11= "","",E11)</f>
        <v xml:space="preserve"> </v>
      </c>
      <c r="AI89" s="24" t="s">
        <v>28</v>
      </c>
      <c r="AM89" s="176" t="str">
        <f>IF(E17="","",E17)</f>
        <v xml:space="preserve"> </v>
      </c>
      <c r="AN89" s="177"/>
      <c r="AO89" s="177"/>
      <c r="AP89" s="177"/>
      <c r="AR89" s="29"/>
      <c r="AS89" s="178" t="s">
        <v>52</v>
      </c>
      <c r="AT89" s="179"/>
      <c r="AU89" s="50"/>
      <c r="AV89" s="50"/>
      <c r="AW89" s="50"/>
      <c r="AX89" s="50"/>
      <c r="AY89" s="50"/>
      <c r="AZ89" s="50"/>
      <c r="BA89" s="50"/>
      <c r="BB89" s="50"/>
      <c r="BC89" s="50"/>
      <c r="BD89" s="51"/>
    </row>
    <row r="90" spans="1:91" s="1" customFormat="1" ht="15.2" customHeight="1">
      <c r="B90" s="29"/>
      <c r="C90" s="24" t="s">
        <v>26</v>
      </c>
      <c r="L90" s="3" t="str">
        <f>IF(E14= "Vyplň údaj","",E14)</f>
        <v/>
      </c>
      <c r="AI90" s="24" t="s">
        <v>30</v>
      </c>
      <c r="AM90" s="176"/>
      <c r="AN90" s="177"/>
      <c r="AO90" s="177"/>
      <c r="AP90" s="177"/>
      <c r="AR90" s="29"/>
      <c r="AS90" s="180"/>
      <c r="AT90" s="181"/>
      <c r="BD90" s="53"/>
    </row>
    <row r="91" spans="1:91" s="1" customFormat="1" ht="10.9" customHeight="1">
      <c r="B91" s="29"/>
      <c r="AR91" s="29"/>
      <c r="AS91" s="180"/>
      <c r="AT91" s="181"/>
      <c r="BD91" s="53"/>
    </row>
    <row r="92" spans="1:91" s="1" customFormat="1" ht="29.25" customHeight="1">
      <c r="B92" s="29"/>
      <c r="C92" s="168" t="s">
        <v>53</v>
      </c>
      <c r="D92" s="169"/>
      <c r="E92" s="169"/>
      <c r="F92" s="169"/>
      <c r="G92" s="169"/>
      <c r="H92" s="54"/>
      <c r="I92" s="170" t="s">
        <v>54</v>
      </c>
      <c r="J92" s="169"/>
      <c r="K92" s="169"/>
      <c r="L92" s="169"/>
      <c r="M92" s="169"/>
      <c r="N92" s="169"/>
      <c r="O92" s="169"/>
      <c r="P92" s="169"/>
      <c r="Q92" s="169"/>
      <c r="R92" s="169"/>
      <c r="S92" s="169"/>
      <c r="T92" s="169"/>
      <c r="U92" s="169"/>
      <c r="V92" s="169"/>
      <c r="W92" s="169"/>
      <c r="X92" s="169"/>
      <c r="Y92" s="169"/>
      <c r="Z92" s="169"/>
      <c r="AA92" s="169"/>
      <c r="AB92" s="169"/>
      <c r="AC92" s="169"/>
      <c r="AD92" s="169"/>
      <c r="AE92" s="169"/>
      <c r="AF92" s="169"/>
      <c r="AG92" s="171" t="s">
        <v>55</v>
      </c>
      <c r="AH92" s="169"/>
      <c r="AI92" s="169"/>
      <c r="AJ92" s="169"/>
      <c r="AK92" s="169"/>
      <c r="AL92" s="169"/>
      <c r="AM92" s="169"/>
      <c r="AN92" s="170" t="s">
        <v>56</v>
      </c>
      <c r="AO92" s="169"/>
      <c r="AP92" s="172"/>
      <c r="AQ92" s="55" t="s">
        <v>57</v>
      </c>
      <c r="AR92" s="29"/>
      <c r="AS92" s="56" t="s">
        <v>58</v>
      </c>
      <c r="AT92" s="57" t="s">
        <v>59</v>
      </c>
      <c r="AU92" s="57" t="s">
        <v>60</v>
      </c>
      <c r="AV92" s="57" t="s">
        <v>61</v>
      </c>
      <c r="AW92" s="57" t="s">
        <v>62</v>
      </c>
      <c r="AX92" s="57" t="s">
        <v>63</v>
      </c>
      <c r="AY92" s="57" t="s">
        <v>64</v>
      </c>
      <c r="AZ92" s="57" t="s">
        <v>65</v>
      </c>
      <c r="BA92" s="57" t="s">
        <v>66</v>
      </c>
      <c r="BB92" s="57" t="s">
        <v>67</v>
      </c>
      <c r="BC92" s="57" t="s">
        <v>68</v>
      </c>
      <c r="BD92" s="58" t="s">
        <v>69</v>
      </c>
    </row>
    <row r="93" spans="1:91" s="1" customFormat="1" ht="10.9" customHeight="1">
      <c r="B93" s="29"/>
      <c r="AR93" s="29"/>
      <c r="AS93" s="59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1"/>
    </row>
    <row r="94" spans="1:91" s="5" customFormat="1" ht="32.450000000000003" customHeight="1">
      <c r="B94" s="60"/>
      <c r="C94" s="61" t="s">
        <v>70</v>
      </c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166">
        <f>ROUND(SUM(AG95:AG96),2)</f>
        <v>0</v>
      </c>
      <c r="AH94" s="166"/>
      <c r="AI94" s="166"/>
      <c r="AJ94" s="166"/>
      <c r="AK94" s="166"/>
      <c r="AL94" s="166"/>
      <c r="AM94" s="166"/>
      <c r="AN94" s="167">
        <f>SUM(AG94,AT94)</f>
        <v>0</v>
      </c>
      <c r="AO94" s="167"/>
      <c r="AP94" s="167"/>
      <c r="AQ94" s="64" t="s">
        <v>1</v>
      </c>
      <c r="AR94" s="60"/>
      <c r="AS94" s="65">
        <f>ROUND(SUM(AS95:AS96),2)</f>
        <v>0</v>
      </c>
      <c r="AT94" s="66">
        <f>ROUND(SUM(AV94:AW94),2)</f>
        <v>0</v>
      </c>
      <c r="AU94" s="67">
        <f>ROUND(SUM(AU95:AU96),5)</f>
        <v>0</v>
      </c>
      <c r="AV94" s="66">
        <f>ROUND(AZ94*L29,2)</f>
        <v>0</v>
      </c>
      <c r="AW94" s="66">
        <f>ROUND(BA94*L30,2)</f>
        <v>0</v>
      </c>
      <c r="AX94" s="66">
        <f>ROUND(BB94*L29,2)</f>
        <v>0</v>
      </c>
      <c r="AY94" s="66">
        <f>ROUND(BC94*L30,2)</f>
        <v>0</v>
      </c>
      <c r="AZ94" s="66">
        <f>ROUND(SUM(AZ95:AZ96),2)</f>
        <v>0</v>
      </c>
      <c r="BA94" s="66">
        <f>ROUND(SUM(BA95:BA96),2)</f>
        <v>0</v>
      </c>
      <c r="BB94" s="66">
        <f>ROUND(SUM(BB95:BB96),2)</f>
        <v>0</v>
      </c>
      <c r="BC94" s="66">
        <f>ROUND(SUM(BC95:BC96),2)</f>
        <v>0</v>
      </c>
      <c r="BD94" s="68">
        <f>ROUND(SUM(BD95:BD96),2)</f>
        <v>0</v>
      </c>
      <c r="BS94" s="69" t="s">
        <v>71</v>
      </c>
      <c r="BT94" s="69" t="s">
        <v>72</v>
      </c>
      <c r="BU94" s="70" t="s">
        <v>73</v>
      </c>
      <c r="BV94" s="69" t="s">
        <v>74</v>
      </c>
      <c r="BW94" s="69" t="s">
        <v>4</v>
      </c>
      <c r="BX94" s="69" t="s">
        <v>75</v>
      </c>
      <c r="CL94" s="69" t="s">
        <v>1</v>
      </c>
    </row>
    <row r="95" spans="1:91" s="6" customFormat="1" ht="16.5" customHeight="1">
      <c r="A95" s="71" t="s">
        <v>76</v>
      </c>
      <c r="B95" s="72"/>
      <c r="C95" s="73"/>
      <c r="D95" s="165" t="s">
        <v>77</v>
      </c>
      <c r="E95" s="165"/>
      <c r="F95" s="165"/>
      <c r="G95" s="165"/>
      <c r="H95" s="165"/>
      <c r="I95" s="74"/>
      <c r="J95" s="165" t="s">
        <v>78</v>
      </c>
      <c r="K95" s="165"/>
      <c r="L95" s="165"/>
      <c r="M95" s="165"/>
      <c r="N95" s="165"/>
      <c r="O95" s="165"/>
      <c r="P95" s="165"/>
      <c r="Q95" s="165"/>
      <c r="R95" s="165"/>
      <c r="S95" s="165"/>
      <c r="T95" s="165"/>
      <c r="U95" s="165"/>
      <c r="V95" s="165"/>
      <c r="W95" s="165"/>
      <c r="X95" s="165"/>
      <c r="Y95" s="165"/>
      <c r="Z95" s="165"/>
      <c r="AA95" s="165"/>
      <c r="AB95" s="165"/>
      <c r="AC95" s="165"/>
      <c r="AD95" s="165"/>
      <c r="AE95" s="165"/>
      <c r="AF95" s="165"/>
      <c r="AG95" s="163">
        <f>'3927a - Stavební objekt'!J30</f>
        <v>0</v>
      </c>
      <c r="AH95" s="164"/>
      <c r="AI95" s="164"/>
      <c r="AJ95" s="164"/>
      <c r="AK95" s="164"/>
      <c r="AL95" s="164"/>
      <c r="AM95" s="164"/>
      <c r="AN95" s="163">
        <f>SUM(AG95,AT95)</f>
        <v>0</v>
      </c>
      <c r="AO95" s="164"/>
      <c r="AP95" s="164"/>
      <c r="AQ95" s="75" t="s">
        <v>79</v>
      </c>
      <c r="AR95" s="72"/>
      <c r="AS95" s="76">
        <v>0</v>
      </c>
      <c r="AT95" s="77">
        <f>ROUND(SUM(AV95:AW95),2)</f>
        <v>0</v>
      </c>
      <c r="AU95" s="78">
        <f>'3927a - Stavební objekt'!P118</f>
        <v>0</v>
      </c>
      <c r="AV95" s="77">
        <f>'3927a - Stavební objekt'!J33</f>
        <v>0</v>
      </c>
      <c r="AW95" s="77">
        <f>'3927a - Stavební objekt'!J34</f>
        <v>0</v>
      </c>
      <c r="AX95" s="77">
        <f>'3927a - Stavební objekt'!J35</f>
        <v>0</v>
      </c>
      <c r="AY95" s="77">
        <f>'3927a - Stavební objekt'!J36</f>
        <v>0</v>
      </c>
      <c r="AZ95" s="77">
        <f>'3927a - Stavební objekt'!F33</f>
        <v>0</v>
      </c>
      <c r="BA95" s="77">
        <f>'3927a - Stavební objekt'!F34</f>
        <v>0</v>
      </c>
      <c r="BB95" s="77">
        <f>'3927a - Stavební objekt'!F35</f>
        <v>0</v>
      </c>
      <c r="BC95" s="77">
        <f>'3927a - Stavební objekt'!F36</f>
        <v>0</v>
      </c>
      <c r="BD95" s="79">
        <f>'3927a - Stavební objekt'!F37</f>
        <v>0</v>
      </c>
      <c r="BT95" s="80" t="s">
        <v>80</v>
      </c>
      <c r="BV95" s="80" t="s">
        <v>74</v>
      </c>
      <c r="BW95" s="80" t="s">
        <v>81</v>
      </c>
      <c r="BX95" s="80" t="s">
        <v>4</v>
      </c>
      <c r="CL95" s="80" t="s">
        <v>1</v>
      </c>
      <c r="CM95" s="80" t="s">
        <v>82</v>
      </c>
    </row>
    <row r="96" spans="1:91" s="6" customFormat="1" ht="16.5" customHeight="1">
      <c r="A96" s="71" t="s">
        <v>76</v>
      </c>
      <c r="B96" s="72"/>
      <c r="C96" s="73"/>
      <c r="D96" s="165" t="s">
        <v>83</v>
      </c>
      <c r="E96" s="165"/>
      <c r="F96" s="165"/>
      <c r="G96" s="165"/>
      <c r="H96" s="165"/>
      <c r="I96" s="74"/>
      <c r="J96" s="165" t="s">
        <v>84</v>
      </c>
      <c r="K96" s="165"/>
      <c r="L96" s="165"/>
      <c r="M96" s="165"/>
      <c r="N96" s="165"/>
      <c r="O96" s="165"/>
      <c r="P96" s="165"/>
      <c r="Q96" s="165"/>
      <c r="R96" s="165"/>
      <c r="S96" s="165"/>
      <c r="T96" s="165"/>
      <c r="U96" s="165"/>
      <c r="V96" s="165"/>
      <c r="W96" s="165"/>
      <c r="X96" s="165"/>
      <c r="Y96" s="165"/>
      <c r="Z96" s="165"/>
      <c r="AA96" s="165"/>
      <c r="AB96" s="165"/>
      <c r="AC96" s="165"/>
      <c r="AD96" s="165"/>
      <c r="AE96" s="165"/>
      <c r="AF96" s="165"/>
      <c r="AG96" s="163">
        <f>'3927b - Vedlejší rozpočto...'!J30</f>
        <v>0</v>
      </c>
      <c r="AH96" s="164"/>
      <c r="AI96" s="164"/>
      <c r="AJ96" s="164"/>
      <c r="AK96" s="164"/>
      <c r="AL96" s="164"/>
      <c r="AM96" s="164"/>
      <c r="AN96" s="163">
        <f>SUM(AG96,AT96)</f>
        <v>0</v>
      </c>
      <c r="AO96" s="164"/>
      <c r="AP96" s="164"/>
      <c r="AQ96" s="75" t="s">
        <v>79</v>
      </c>
      <c r="AR96" s="72"/>
      <c r="AS96" s="81">
        <v>0</v>
      </c>
      <c r="AT96" s="82">
        <f>ROUND(SUM(AV96:AW96),2)</f>
        <v>0</v>
      </c>
      <c r="AU96" s="83">
        <f>'3927b - Vedlejší rozpočto...'!P117</f>
        <v>0</v>
      </c>
      <c r="AV96" s="82">
        <f>'3927b - Vedlejší rozpočto...'!J33</f>
        <v>0</v>
      </c>
      <c r="AW96" s="82">
        <f>'3927b - Vedlejší rozpočto...'!J34</f>
        <v>0</v>
      </c>
      <c r="AX96" s="82">
        <f>'3927b - Vedlejší rozpočto...'!J35</f>
        <v>0</v>
      </c>
      <c r="AY96" s="82">
        <f>'3927b - Vedlejší rozpočto...'!J36</f>
        <v>0</v>
      </c>
      <c r="AZ96" s="82">
        <f>'3927b - Vedlejší rozpočto...'!F33</f>
        <v>0</v>
      </c>
      <c r="BA96" s="82">
        <f>'3927b - Vedlejší rozpočto...'!F34</f>
        <v>0</v>
      </c>
      <c r="BB96" s="82">
        <f>'3927b - Vedlejší rozpočto...'!F35</f>
        <v>0</v>
      </c>
      <c r="BC96" s="82">
        <f>'3927b - Vedlejší rozpočto...'!F36</f>
        <v>0</v>
      </c>
      <c r="BD96" s="84">
        <f>'3927b - Vedlejší rozpočto...'!F37</f>
        <v>0</v>
      </c>
      <c r="BT96" s="80" t="s">
        <v>80</v>
      </c>
      <c r="BV96" s="80" t="s">
        <v>74</v>
      </c>
      <c r="BW96" s="80" t="s">
        <v>85</v>
      </c>
      <c r="BX96" s="80" t="s">
        <v>4</v>
      </c>
      <c r="CL96" s="80" t="s">
        <v>1</v>
      </c>
      <c r="CM96" s="80" t="s">
        <v>82</v>
      </c>
    </row>
    <row r="97" spans="2:44" s="1" customFormat="1" ht="30" customHeight="1">
      <c r="B97" s="29"/>
      <c r="AR97" s="29"/>
    </row>
    <row r="98" spans="2:44" s="1" customFormat="1" ht="6.95" customHeight="1"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29"/>
    </row>
  </sheetData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</mergeCells>
  <hyperlinks>
    <hyperlink ref="A95" location="'3927a - Stavební objekt'!C2" display="/" xr:uid="{00000000-0004-0000-0000-000000000000}"/>
    <hyperlink ref="A96" location="'3927b - Vedlejší rozpočto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30"/>
  <sheetViews>
    <sheetView showGridLines="0" workbookViewId="0">
      <selection activeCell="E24" sqref="E2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1" t="s">
        <v>5</v>
      </c>
      <c r="M2" s="162"/>
      <c r="N2" s="162"/>
      <c r="O2" s="162"/>
      <c r="P2" s="162"/>
      <c r="Q2" s="162"/>
      <c r="R2" s="162"/>
      <c r="S2" s="162"/>
      <c r="T2" s="162"/>
      <c r="U2" s="162"/>
      <c r="V2" s="162"/>
      <c r="AT2" s="14" t="s">
        <v>81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82</v>
      </c>
    </row>
    <row r="4" spans="2:46" ht="24.95" customHeight="1">
      <c r="B4" s="17"/>
      <c r="D4" s="18" t="s">
        <v>86</v>
      </c>
      <c r="L4" s="17"/>
      <c r="M4" s="85" t="s">
        <v>10</v>
      </c>
      <c r="AT4" s="14" t="s">
        <v>3</v>
      </c>
    </row>
    <row r="5" spans="2:46" ht="6.95" customHeight="1">
      <c r="B5" s="17"/>
      <c r="L5" s="17"/>
    </row>
    <row r="6" spans="2:46" ht="12" customHeight="1">
      <c r="B6" s="17"/>
      <c r="D6" s="24" t="s">
        <v>16</v>
      </c>
      <c r="L6" s="17"/>
    </row>
    <row r="7" spans="2:46" ht="16.5" customHeight="1">
      <c r="B7" s="17"/>
      <c r="E7" s="201" t="str">
        <f>'Rekapitulace stavby'!K6</f>
        <v>MVN Všebořice - odstranění sedimentů</v>
      </c>
      <c r="F7" s="202"/>
      <c r="G7" s="202"/>
      <c r="H7" s="202"/>
      <c r="L7" s="17"/>
    </row>
    <row r="8" spans="2:46" s="1" customFormat="1" ht="12" customHeight="1">
      <c r="B8" s="29"/>
      <c r="D8" s="24" t="s">
        <v>87</v>
      </c>
      <c r="L8" s="29"/>
    </row>
    <row r="9" spans="2:46" s="1" customFormat="1" ht="16.5" customHeight="1">
      <c r="B9" s="29"/>
      <c r="E9" s="173" t="s">
        <v>88</v>
      </c>
      <c r="F9" s="200"/>
      <c r="G9" s="200"/>
      <c r="H9" s="200"/>
      <c r="L9" s="29"/>
    </row>
    <row r="10" spans="2:46" s="1" customFormat="1">
      <c r="B10" s="29"/>
      <c r="L10" s="29"/>
    </row>
    <row r="11" spans="2:46" s="1" customFormat="1" ht="12" customHeight="1">
      <c r="B11" s="29"/>
      <c r="D11" s="24" t="s">
        <v>18</v>
      </c>
      <c r="F11" s="22" t="s">
        <v>1</v>
      </c>
      <c r="I11" s="24" t="s">
        <v>19</v>
      </c>
      <c r="J11" s="22" t="s">
        <v>1</v>
      </c>
      <c r="L11" s="29"/>
    </row>
    <row r="12" spans="2:46" s="1" customFormat="1" ht="12" customHeight="1">
      <c r="B12" s="29"/>
      <c r="D12" s="24" t="s">
        <v>20</v>
      </c>
      <c r="F12" s="22" t="s">
        <v>21</v>
      </c>
      <c r="I12" s="24" t="s">
        <v>22</v>
      </c>
      <c r="J12" s="49"/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4" t="s">
        <v>23</v>
      </c>
      <c r="I14" s="24" t="s">
        <v>24</v>
      </c>
      <c r="J14" s="22" t="str">
        <f>IF('Rekapitulace stavby'!AN10="","",'Rekapitulace stavby'!AN10)</f>
        <v/>
      </c>
      <c r="L14" s="29"/>
    </row>
    <row r="15" spans="2:46" s="1" customFormat="1" ht="18" customHeight="1">
      <c r="B15" s="29"/>
      <c r="E15" s="22" t="str">
        <f>IF('Rekapitulace stavby'!E11="","",'Rekapitulace stavby'!E11)</f>
        <v xml:space="preserve"> </v>
      </c>
      <c r="I15" s="24" t="s">
        <v>25</v>
      </c>
      <c r="J15" s="22" t="str">
        <f>IF('Rekapitulace stavby'!AN11="","",'Rekapitulace stavby'!AN11)</f>
        <v/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4" t="s">
        <v>26</v>
      </c>
      <c r="I17" s="24" t="s">
        <v>24</v>
      </c>
      <c r="J17" s="25" t="str">
        <f>'Rekapitulace stavby'!AN13</f>
        <v>Vyplň údaj</v>
      </c>
      <c r="L17" s="29"/>
    </row>
    <row r="18" spans="2:12" s="1" customFormat="1" ht="18" customHeight="1">
      <c r="B18" s="29"/>
      <c r="E18" s="203" t="str">
        <f>'Rekapitulace stavby'!E14</f>
        <v>Vyplň údaj</v>
      </c>
      <c r="F18" s="192"/>
      <c r="G18" s="192"/>
      <c r="H18" s="192"/>
      <c r="I18" s="24" t="s">
        <v>25</v>
      </c>
      <c r="J18" s="25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4" t="s">
        <v>28</v>
      </c>
      <c r="I20" s="24" t="s">
        <v>24</v>
      </c>
      <c r="J20" s="22" t="str">
        <f>IF('Rekapitulace stavby'!AN16="","",'Rekapitulace stavby'!AN16)</f>
        <v/>
      </c>
      <c r="L20" s="29"/>
    </row>
    <row r="21" spans="2:12" s="1" customFormat="1" ht="18" customHeight="1">
      <c r="B21" s="29"/>
      <c r="E21" s="22" t="str">
        <f>IF('Rekapitulace stavby'!E17="","",'Rekapitulace stavby'!E17)</f>
        <v xml:space="preserve"> </v>
      </c>
      <c r="I21" s="24" t="s">
        <v>25</v>
      </c>
      <c r="J21" s="22" t="str">
        <f>IF('Rekapitulace stavby'!AN17="","",'Rekapitulace stavby'!AN17)</f>
        <v/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4" t="s">
        <v>30</v>
      </c>
      <c r="I23" s="24" t="s">
        <v>24</v>
      </c>
      <c r="J23" s="22" t="s">
        <v>1</v>
      </c>
      <c r="L23" s="29"/>
    </row>
    <row r="24" spans="2:12" s="1" customFormat="1" ht="18" customHeight="1">
      <c r="B24" s="29"/>
      <c r="E24" s="22"/>
      <c r="I24" s="24" t="s">
        <v>25</v>
      </c>
      <c r="J24" s="22" t="s">
        <v>1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4" t="s">
        <v>31</v>
      </c>
      <c r="L26" s="29"/>
    </row>
    <row r="27" spans="2:12" s="7" customFormat="1" ht="16.5" customHeight="1">
      <c r="B27" s="86"/>
      <c r="E27" s="196" t="s">
        <v>1</v>
      </c>
      <c r="F27" s="196"/>
      <c r="G27" s="196"/>
      <c r="H27" s="196"/>
      <c r="L27" s="86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35" customHeight="1">
      <c r="B30" s="29"/>
      <c r="D30" s="87" t="s">
        <v>32</v>
      </c>
      <c r="J30" s="63">
        <f>ROUND(J118, 2)</f>
        <v>0</v>
      </c>
      <c r="L30" s="29"/>
    </row>
    <row r="31" spans="2:12" s="1" customFormat="1" ht="6.95" customHeight="1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5" customHeight="1">
      <c r="B32" s="29"/>
      <c r="F32" s="32" t="s">
        <v>34</v>
      </c>
      <c r="I32" s="32" t="s">
        <v>33</v>
      </c>
      <c r="J32" s="32" t="s">
        <v>35</v>
      </c>
      <c r="L32" s="29"/>
    </row>
    <row r="33" spans="2:12" s="1" customFormat="1" ht="14.45" customHeight="1">
      <c r="B33" s="29"/>
      <c r="D33" s="52" t="s">
        <v>36</v>
      </c>
      <c r="E33" s="24" t="s">
        <v>37</v>
      </c>
      <c r="F33" s="88">
        <f>ROUND((SUM(BE118:BE129)),  2)</f>
        <v>0</v>
      </c>
      <c r="I33" s="89">
        <v>0.21</v>
      </c>
      <c r="J33" s="88">
        <f>ROUND(((SUM(BE118:BE129))*I33),  2)</f>
        <v>0</v>
      </c>
      <c r="L33" s="29"/>
    </row>
    <row r="34" spans="2:12" s="1" customFormat="1" ht="14.45" customHeight="1">
      <c r="B34" s="29"/>
      <c r="E34" s="24" t="s">
        <v>38</v>
      </c>
      <c r="F34" s="88">
        <f>ROUND((SUM(BF118:BF129)),  2)</f>
        <v>0</v>
      </c>
      <c r="I34" s="89">
        <v>0.15</v>
      </c>
      <c r="J34" s="88">
        <f>ROUND(((SUM(BF118:BF129))*I34),  2)</f>
        <v>0</v>
      </c>
      <c r="L34" s="29"/>
    </row>
    <row r="35" spans="2:12" s="1" customFormat="1" ht="14.45" hidden="1" customHeight="1">
      <c r="B35" s="29"/>
      <c r="E35" s="24" t="s">
        <v>39</v>
      </c>
      <c r="F35" s="88">
        <f>ROUND((SUM(BG118:BG129)),  2)</f>
        <v>0</v>
      </c>
      <c r="I35" s="89">
        <v>0.21</v>
      </c>
      <c r="J35" s="88">
        <f>0</f>
        <v>0</v>
      </c>
      <c r="L35" s="29"/>
    </row>
    <row r="36" spans="2:12" s="1" customFormat="1" ht="14.45" hidden="1" customHeight="1">
      <c r="B36" s="29"/>
      <c r="E36" s="24" t="s">
        <v>40</v>
      </c>
      <c r="F36" s="88">
        <f>ROUND((SUM(BH118:BH129)),  2)</f>
        <v>0</v>
      </c>
      <c r="I36" s="89">
        <v>0.15</v>
      </c>
      <c r="J36" s="88">
        <f>0</f>
        <v>0</v>
      </c>
      <c r="L36" s="29"/>
    </row>
    <row r="37" spans="2:12" s="1" customFormat="1" ht="14.45" hidden="1" customHeight="1">
      <c r="B37" s="29"/>
      <c r="E37" s="24" t="s">
        <v>41</v>
      </c>
      <c r="F37" s="88">
        <f>ROUND((SUM(BI118:BI129)),  2)</f>
        <v>0</v>
      </c>
      <c r="I37" s="89">
        <v>0</v>
      </c>
      <c r="J37" s="88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90"/>
      <c r="D39" s="91" t="s">
        <v>42</v>
      </c>
      <c r="E39" s="54"/>
      <c r="F39" s="54"/>
      <c r="G39" s="92" t="s">
        <v>43</v>
      </c>
      <c r="H39" s="93" t="s">
        <v>44</v>
      </c>
      <c r="I39" s="54"/>
      <c r="J39" s="94">
        <f>SUM(J30:J37)</f>
        <v>0</v>
      </c>
      <c r="K39" s="95"/>
      <c r="L39" s="29"/>
    </row>
    <row r="40" spans="2:12" s="1" customFormat="1" ht="14.45" customHeight="1">
      <c r="B40" s="29"/>
      <c r="L40" s="29"/>
    </row>
    <row r="41" spans="2:12" ht="14.45" customHeight="1">
      <c r="B41" s="17"/>
      <c r="L41" s="17"/>
    </row>
    <row r="42" spans="2:12" ht="14.45" customHeight="1">
      <c r="B42" s="17"/>
      <c r="L42" s="17"/>
    </row>
    <row r="43" spans="2:12" ht="14.45" customHeight="1">
      <c r="B43" s="17"/>
      <c r="L43" s="17"/>
    </row>
    <row r="44" spans="2:12" ht="14.45" customHeight="1">
      <c r="B44" s="17"/>
      <c r="L44" s="17"/>
    </row>
    <row r="45" spans="2:12" ht="14.45" customHeight="1">
      <c r="B45" s="17"/>
      <c r="L45" s="17"/>
    </row>
    <row r="46" spans="2:12" ht="14.45" customHeight="1">
      <c r="B46" s="17"/>
      <c r="L46" s="17"/>
    </row>
    <row r="47" spans="2:12" ht="14.45" customHeight="1">
      <c r="B47" s="17"/>
      <c r="L47" s="17"/>
    </row>
    <row r="48" spans="2:12" ht="14.45" customHeight="1">
      <c r="B48" s="17"/>
      <c r="L48" s="17"/>
    </row>
    <row r="49" spans="2:12" ht="14.45" customHeight="1">
      <c r="B49" s="17"/>
      <c r="L49" s="17"/>
    </row>
    <row r="50" spans="2:12" s="1" customFormat="1" ht="14.45" customHeight="1">
      <c r="B50" s="29"/>
      <c r="D50" s="38" t="s">
        <v>45</v>
      </c>
      <c r="E50" s="39"/>
      <c r="F50" s="39"/>
      <c r="G50" s="38" t="s">
        <v>46</v>
      </c>
      <c r="H50" s="39"/>
      <c r="I50" s="39"/>
      <c r="J50" s="39"/>
      <c r="K50" s="39"/>
      <c r="L50" s="29"/>
    </row>
    <row r="51" spans="2:12">
      <c r="B51" s="17"/>
      <c r="L51" s="17"/>
    </row>
    <row r="52" spans="2:12">
      <c r="B52" s="17"/>
      <c r="L52" s="17"/>
    </row>
    <row r="53" spans="2:12">
      <c r="B53" s="17"/>
      <c r="L53" s="17"/>
    </row>
    <row r="54" spans="2:12">
      <c r="B54" s="17"/>
      <c r="L54" s="17"/>
    </row>
    <row r="55" spans="2:12">
      <c r="B55" s="17"/>
      <c r="L55" s="17"/>
    </row>
    <row r="56" spans="2:12">
      <c r="B56" s="17"/>
      <c r="L56" s="17"/>
    </row>
    <row r="57" spans="2:12">
      <c r="B57" s="17"/>
      <c r="L57" s="17"/>
    </row>
    <row r="58" spans="2:12">
      <c r="B58" s="17"/>
      <c r="L58" s="17"/>
    </row>
    <row r="59" spans="2:12">
      <c r="B59" s="17"/>
      <c r="L59" s="17"/>
    </row>
    <row r="60" spans="2:12">
      <c r="B60" s="17"/>
      <c r="L60" s="17"/>
    </row>
    <row r="61" spans="2:12" s="1" customFormat="1" ht="12.75">
      <c r="B61" s="29"/>
      <c r="D61" s="40" t="s">
        <v>47</v>
      </c>
      <c r="E61" s="31"/>
      <c r="F61" s="96" t="s">
        <v>48</v>
      </c>
      <c r="G61" s="40" t="s">
        <v>47</v>
      </c>
      <c r="H61" s="31"/>
      <c r="I61" s="31"/>
      <c r="J61" s="97" t="s">
        <v>48</v>
      </c>
      <c r="K61" s="31"/>
      <c r="L61" s="29"/>
    </row>
    <row r="62" spans="2:12">
      <c r="B62" s="17"/>
      <c r="L62" s="17"/>
    </row>
    <row r="63" spans="2:12">
      <c r="B63" s="17"/>
      <c r="L63" s="17"/>
    </row>
    <row r="64" spans="2:12">
      <c r="B64" s="17"/>
      <c r="L64" s="17"/>
    </row>
    <row r="65" spans="2:12" s="1" customFormat="1" ht="12.75">
      <c r="B65" s="29"/>
      <c r="D65" s="38" t="s">
        <v>49</v>
      </c>
      <c r="E65" s="39"/>
      <c r="F65" s="39"/>
      <c r="G65" s="38" t="s">
        <v>50</v>
      </c>
      <c r="H65" s="39"/>
      <c r="I65" s="39"/>
      <c r="J65" s="39"/>
      <c r="K65" s="39"/>
      <c r="L65" s="29"/>
    </row>
    <row r="66" spans="2:12">
      <c r="B66" s="17"/>
      <c r="L66" s="17"/>
    </row>
    <row r="67" spans="2:12">
      <c r="B67" s="17"/>
      <c r="L67" s="17"/>
    </row>
    <row r="68" spans="2:12">
      <c r="B68" s="17"/>
      <c r="L68" s="17"/>
    </row>
    <row r="69" spans="2:12">
      <c r="B69" s="17"/>
      <c r="L69" s="17"/>
    </row>
    <row r="70" spans="2:12">
      <c r="B70" s="17"/>
      <c r="L70" s="17"/>
    </row>
    <row r="71" spans="2:12">
      <c r="B71" s="17"/>
      <c r="L71" s="17"/>
    </row>
    <row r="72" spans="2:12">
      <c r="B72" s="17"/>
      <c r="L72" s="17"/>
    </row>
    <row r="73" spans="2:12">
      <c r="B73" s="17"/>
      <c r="L73" s="17"/>
    </row>
    <row r="74" spans="2:12">
      <c r="B74" s="17"/>
      <c r="L74" s="17"/>
    </row>
    <row r="75" spans="2:12">
      <c r="B75" s="17"/>
      <c r="L75" s="17"/>
    </row>
    <row r="76" spans="2:12" s="1" customFormat="1" ht="12.75">
      <c r="B76" s="29"/>
      <c r="D76" s="40" t="s">
        <v>47</v>
      </c>
      <c r="E76" s="31"/>
      <c r="F76" s="96" t="s">
        <v>48</v>
      </c>
      <c r="G76" s="40" t="s">
        <v>47</v>
      </c>
      <c r="H76" s="31"/>
      <c r="I76" s="31"/>
      <c r="J76" s="97" t="s">
        <v>48</v>
      </c>
      <c r="K76" s="31"/>
      <c r="L76" s="29"/>
    </row>
    <row r="77" spans="2:12" s="1" customFormat="1" ht="14.4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5" customHeight="1">
      <c r="B82" s="29"/>
      <c r="C82" s="18" t="s">
        <v>89</v>
      </c>
      <c r="L82" s="29"/>
    </row>
    <row r="83" spans="2:47" s="1" customFormat="1" ht="6.95" customHeight="1">
      <c r="B83" s="29"/>
      <c r="L83" s="29"/>
    </row>
    <row r="84" spans="2:47" s="1" customFormat="1" ht="12" customHeight="1">
      <c r="B84" s="29"/>
      <c r="C84" s="24" t="s">
        <v>16</v>
      </c>
      <c r="L84" s="29"/>
    </row>
    <row r="85" spans="2:47" s="1" customFormat="1" ht="16.5" customHeight="1">
      <c r="B85" s="29"/>
      <c r="E85" s="201" t="str">
        <f>E7</f>
        <v>MVN Všebořice - odstranění sedimentů</v>
      </c>
      <c r="F85" s="202"/>
      <c r="G85" s="202"/>
      <c r="H85" s="202"/>
      <c r="L85" s="29"/>
    </row>
    <row r="86" spans="2:47" s="1" customFormat="1" ht="12" customHeight="1">
      <c r="B86" s="29"/>
      <c r="C86" s="24" t="s">
        <v>87</v>
      </c>
      <c r="L86" s="29"/>
    </row>
    <row r="87" spans="2:47" s="1" customFormat="1" ht="16.5" customHeight="1">
      <c r="B87" s="29"/>
      <c r="E87" s="173" t="str">
        <f>E9</f>
        <v>3927a - Stavební objekt</v>
      </c>
      <c r="F87" s="200"/>
      <c r="G87" s="200"/>
      <c r="H87" s="200"/>
      <c r="L87" s="29"/>
    </row>
    <row r="88" spans="2:47" s="1" customFormat="1" ht="6.95" customHeight="1">
      <c r="B88" s="29"/>
      <c r="L88" s="29"/>
    </row>
    <row r="89" spans="2:47" s="1" customFormat="1" ht="12" customHeight="1">
      <c r="B89" s="29"/>
      <c r="C89" s="24" t="s">
        <v>20</v>
      </c>
      <c r="F89" s="22" t="str">
        <f>F12</f>
        <v xml:space="preserve"> </v>
      </c>
      <c r="I89" s="24" t="s">
        <v>22</v>
      </c>
      <c r="J89" s="49" t="str">
        <f>IF(J12="","",J12)</f>
        <v/>
      </c>
      <c r="L89" s="29"/>
    </row>
    <row r="90" spans="2:47" s="1" customFormat="1" ht="6.95" customHeight="1">
      <c r="B90" s="29"/>
      <c r="L90" s="29"/>
    </row>
    <row r="91" spans="2:47" s="1" customFormat="1" ht="15.2" customHeight="1">
      <c r="B91" s="29"/>
      <c r="C91" s="24" t="s">
        <v>23</v>
      </c>
      <c r="F91" s="22" t="str">
        <f>E15</f>
        <v xml:space="preserve"> </v>
      </c>
      <c r="I91" s="24" t="s">
        <v>28</v>
      </c>
      <c r="J91" s="27" t="str">
        <f>E21</f>
        <v xml:space="preserve"> </v>
      </c>
      <c r="L91" s="29"/>
    </row>
    <row r="92" spans="2:47" s="1" customFormat="1" ht="15.2" customHeight="1">
      <c r="B92" s="29"/>
      <c r="C92" s="24" t="s">
        <v>26</v>
      </c>
      <c r="F92" s="22" t="str">
        <f>IF(E18="","",E18)</f>
        <v>Vyplň údaj</v>
      </c>
      <c r="I92" s="24" t="s">
        <v>30</v>
      </c>
      <c r="J92" s="27"/>
      <c r="L92" s="29"/>
    </row>
    <row r="93" spans="2:47" s="1" customFormat="1" ht="10.35" customHeight="1">
      <c r="B93" s="29"/>
      <c r="L93" s="29"/>
    </row>
    <row r="94" spans="2:47" s="1" customFormat="1" ht="29.25" customHeight="1">
      <c r="B94" s="29"/>
      <c r="C94" s="98" t="s">
        <v>90</v>
      </c>
      <c r="D94" s="90"/>
      <c r="E94" s="90"/>
      <c r="F94" s="90"/>
      <c r="G94" s="90"/>
      <c r="H94" s="90"/>
      <c r="I94" s="90"/>
      <c r="J94" s="99" t="s">
        <v>91</v>
      </c>
      <c r="K94" s="90"/>
      <c r="L94" s="29"/>
    </row>
    <row r="95" spans="2:47" s="1" customFormat="1" ht="10.35" customHeight="1">
      <c r="B95" s="29"/>
      <c r="L95" s="29"/>
    </row>
    <row r="96" spans="2:47" s="1" customFormat="1" ht="22.9" customHeight="1">
      <c r="B96" s="29"/>
      <c r="C96" s="100" t="s">
        <v>92</v>
      </c>
      <c r="J96" s="63">
        <f>J118</f>
        <v>0</v>
      </c>
      <c r="L96" s="29"/>
      <c r="AU96" s="14" t="s">
        <v>93</v>
      </c>
    </row>
    <row r="97" spans="2:12" s="8" customFormat="1" ht="24.95" customHeight="1">
      <c r="B97" s="101"/>
      <c r="D97" s="102" t="s">
        <v>94</v>
      </c>
      <c r="E97" s="103"/>
      <c r="F97" s="103"/>
      <c r="G97" s="103"/>
      <c r="H97" s="103"/>
      <c r="I97" s="103"/>
      <c r="J97" s="104">
        <f>J119</f>
        <v>0</v>
      </c>
      <c r="L97" s="101"/>
    </row>
    <row r="98" spans="2:12" s="9" customFormat="1" ht="19.899999999999999" customHeight="1">
      <c r="B98" s="105"/>
      <c r="D98" s="106" t="s">
        <v>95</v>
      </c>
      <c r="E98" s="107"/>
      <c r="F98" s="107"/>
      <c r="G98" s="107"/>
      <c r="H98" s="107"/>
      <c r="I98" s="107"/>
      <c r="J98" s="108">
        <f>J120</f>
        <v>0</v>
      </c>
      <c r="L98" s="105"/>
    </row>
    <row r="99" spans="2:12" s="1" customFormat="1" ht="21.75" customHeight="1">
      <c r="B99" s="29"/>
      <c r="L99" s="29"/>
    </row>
    <row r="100" spans="2:12" s="1" customFormat="1" ht="6.95" customHeight="1"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29"/>
    </row>
    <row r="104" spans="2:12" s="1" customFormat="1" ht="6.95" customHeight="1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29"/>
    </row>
    <row r="105" spans="2:12" s="1" customFormat="1" ht="24.95" customHeight="1">
      <c r="B105" s="29"/>
      <c r="C105" s="18" t="s">
        <v>96</v>
      </c>
      <c r="L105" s="29"/>
    </row>
    <row r="106" spans="2:12" s="1" customFormat="1" ht="6.95" customHeight="1">
      <c r="B106" s="29"/>
      <c r="L106" s="29"/>
    </row>
    <row r="107" spans="2:12" s="1" customFormat="1" ht="12" customHeight="1">
      <c r="B107" s="29"/>
      <c r="C107" s="24" t="s">
        <v>16</v>
      </c>
      <c r="L107" s="29"/>
    </row>
    <row r="108" spans="2:12" s="1" customFormat="1" ht="16.5" customHeight="1">
      <c r="B108" s="29"/>
      <c r="E108" s="201" t="str">
        <f>E7</f>
        <v>MVN Všebořice - odstranění sedimentů</v>
      </c>
      <c r="F108" s="202"/>
      <c r="G108" s="202"/>
      <c r="H108" s="202"/>
      <c r="L108" s="29"/>
    </row>
    <row r="109" spans="2:12" s="1" customFormat="1" ht="12" customHeight="1">
      <c r="B109" s="29"/>
      <c r="C109" s="24" t="s">
        <v>87</v>
      </c>
      <c r="L109" s="29"/>
    </row>
    <row r="110" spans="2:12" s="1" customFormat="1" ht="16.5" customHeight="1">
      <c r="B110" s="29"/>
      <c r="E110" s="173" t="str">
        <f>E9</f>
        <v>3927a - Stavební objekt</v>
      </c>
      <c r="F110" s="200"/>
      <c r="G110" s="200"/>
      <c r="H110" s="200"/>
      <c r="L110" s="29"/>
    </row>
    <row r="111" spans="2:12" s="1" customFormat="1" ht="6.95" customHeight="1">
      <c r="B111" s="29"/>
      <c r="L111" s="29"/>
    </row>
    <row r="112" spans="2:12" s="1" customFormat="1" ht="12" customHeight="1">
      <c r="B112" s="29"/>
      <c r="C112" s="24" t="s">
        <v>20</v>
      </c>
      <c r="F112" s="22" t="str">
        <f>F12</f>
        <v xml:space="preserve"> </v>
      </c>
      <c r="I112" s="24" t="s">
        <v>22</v>
      </c>
      <c r="J112" s="49" t="str">
        <f>IF(J12="","",J12)</f>
        <v/>
      </c>
      <c r="L112" s="29"/>
    </row>
    <row r="113" spans="2:65" s="1" customFormat="1" ht="6.95" customHeight="1">
      <c r="B113" s="29"/>
      <c r="L113" s="29"/>
    </row>
    <row r="114" spans="2:65" s="1" customFormat="1" ht="15.2" customHeight="1">
      <c r="B114" s="29"/>
      <c r="C114" s="24" t="s">
        <v>23</v>
      </c>
      <c r="F114" s="22" t="str">
        <f>E15</f>
        <v xml:space="preserve"> </v>
      </c>
      <c r="I114" s="24" t="s">
        <v>28</v>
      </c>
      <c r="J114" s="27" t="str">
        <f>E21</f>
        <v xml:space="preserve"> </v>
      </c>
      <c r="L114" s="29"/>
    </row>
    <row r="115" spans="2:65" s="1" customFormat="1" ht="15.2" customHeight="1">
      <c r="B115" s="29"/>
      <c r="C115" s="24" t="s">
        <v>26</v>
      </c>
      <c r="F115" s="22" t="str">
        <f>IF(E18="","",E18)</f>
        <v>Vyplň údaj</v>
      </c>
      <c r="I115" s="24" t="s">
        <v>30</v>
      </c>
      <c r="J115" s="27"/>
      <c r="L115" s="29"/>
    </row>
    <row r="116" spans="2:65" s="1" customFormat="1" ht="10.35" customHeight="1">
      <c r="B116" s="29"/>
      <c r="L116" s="29"/>
    </row>
    <row r="117" spans="2:65" s="10" customFormat="1" ht="29.25" customHeight="1">
      <c r="B117" s="109"/>
      <c r="C117" s="110" t="s">
        <v>97</v>
      </c>
      <c r="D117" s="111" t="s">
        <v>57</v>
      </c>
      <c r="E117" s="111" t="s">
        <v>53</v>
      </c>
      <c r="F117" s="111" t="s">
        <v>54</v>
      </c>
      <c r="G117" s="111" t="s">
        <v>98</v>
      </c>
      <c r="H117" s="111" t="s">
        <v>99</v>
      </c>
      <c r="I117" s="111" t="s">
        <v>100</v>
      </c>
      <c r="J117" s="112" t="s">
        <v>91</v>
      </c>
      <c r="K117" s="113" t="s">
        <v>101</v>
      </c>
      <c r="L117" s="109"/>
      <c r="M117" s="56" t="s">
        <v>1</v>
      </c>
      <c r="N117" s="57" t="s">
        <v>36</v>
      </c>
      <c r="O117" s="57" t="s">
        <v>102</v>
      </c>
      <c r="P117" s="57" t="s">
        <v>103</v>
      </c>
      <c r="Q117" s="57" t="s">
        <v>104</v>
      </c>
      <c r="R117" s="57" t="s">
        <v>105</v>
      </c>
      <c r="S117" s="57" t="s">
        <v>106</v>
      </c>
      <c r="T117" s="58" t="s">
        <v>107</v>
      </c>
    </row>
    <row r="118" spans="2:65" s="1" customFormat="1" ht="22.9" customHeight="1">
      <c r="B118" s="29"/>
      <c r="C118" s="61" t="s">
        <v>108</v>
      </c>
      <c r="J118" s="114">
        <f>BK118</f>
        <v>0</v>
      </c>
      <c r="L118" s="29"/>
      <c r="M118" s="59"/>
      <c r="N118" s="50"/>
      <c r="O118" s="50"/>
      <c r="P118" s="115">
        <f>P119</f>
        <v>0</v>
      </c>
      <c r="Q118" s="50"/>
      <c r="R118" s="115">
        <f>R119</f>
        <v>0</v>
      </c>
      <c r="S118" s="50"/>
      <c r="T118" s="116">
        <f>T119</f>
        <v>0</v>
      </c>
      <c r="AT118" s="14" t="s">
        <v>71</v>
      </c>
      <c r="AU118" s="14" t="s">
        <v>93</v>
      </c>
      <c r="BK118" s="117">
        <f>BK119</f>
        <v>0</v>
      </c>
    </row>
    <row r="119" spans="2:65" s="11" customFormat="1" ht="25.9" customHeight="1">
      <c r="B119" s="118"/>
      <c r="D119" s="119" t="s">
        <v>71</v>
      </c>
      <c r="E119" s="120" t="s">
        <v>109</v>
      </c>
      <c r="F119" s="120" t="s">
        <v>110</v>
      </c>
      <c r="I119" s="121"/>
      <c r="J119" s="122">
        <f>BK119</f>
        <v>0</v>
      </c>
      <c r="L119" s="118"/>
      <c r="M119" s="123"/>
      <c r="P119" s="124">
        <f>P120</f>
        <v>0</v>
      </c>
      <c r="R119" s="124">
        <f>R120</f>
        <v>0</v>
      </c>
      <c r="T119" s="125">
        <f>T120</f>
        <v>0</v>
      </c>
      <c r="AR119" s="119" t="s">
        <v>80</v>
      </c>
      <c r="AT119" s="126" t="s">
        <v>71</v>
      </c>
      <c r="AU119" s="126" t="s">
        <v>72</v>
      </c>
      <c r="AY119" s="119" t="s">
        <v>111</v>
      </c>
      <c r="BK119" s="127">
        <f>BK120</f>
        <v>0</v>
      </c>
    </row>
    <row r="120" spans="2:65" s="11" customFormat="1" ht="22.9" customHeight="1">
      <c r="B120" s="118"/>
      <c r="D120" s="119" t="s">
        <v>71</v>
      </c>
      <c r="E120" s="128" t="s">
        <v>80</v>
      </c>
      <c r="F120" s="128" t="s">
        <v>112</v>
      </c>
      <c r="I120" s="121"/>
      <c r="J120" s="129">
        <f>BK120</f>
        <v>0</v>
      </c>
      <c r="L120" s="118"/>
      <c r="M120" s="123"/>
      <c r="P120" s="124">
        <f>SUM(P121:P129)</f>
        <v>0</v>
      </c>
      <c r="R120" s="124">
        <f>SUM(R121:R129)</f>
        <v>0</v>
      </c>
      <c r="T120" s="125">
        <f>SUM(T121:T129)</f>
        <v>0</v>
      </c>
      <c r="AR120" s="119" t="s">
        <v>80</v>
      </c>
      <c r="AT120" s="126" t="s">
        <v>71</v>
      </c>
      <c r="AU120" s="126" t="s">
        <v>80</v>
      </c>
      <c r="AY120" s="119" t="s">
        <v>111</v>
      </c>
      <c r="BK120" s="127">
        <f>SUM(BK121:BK129)</f>
        <v>0</v>
      </c>
    </row>
    <row r="121" spans="2:65" s="1" customFormat="1" ht="44.25" customHeight="1">
      <c r="B121" s="130"/>
      <c r="C121" s="131" t="s">
        <v>80</v>
      </c>
      <c r="D121" s="131" t="s">
        <v>113</v>
      </c>
      <c r="E121" s="132" t="s">
        <v>114</v>
      </c>
      <c r="F121" s="133" t="s">
        <v>115</v>
      </c>
      <c r="G121" s="134" t="s">
        <v>116</v>
      </c>
      <c r="H121" s="135">
        <v>885.74</v>
      </c>
      <c r="I121" s="136"/>
      <c r="J121" s="137">
        <f>ROUND(I121*H121,2)</f>
        <v>0</v>
      </c>
      <c r="K121" s="138"/>
      <c r="L121" s="29"/>
      <c r="M121" s="139" t="s">
        <v>1</v>
      </c>
      <c r="N121" s="140" t="s">
        <v>37</v>
      </c>
      <c r="P121" s="141">
        <f>O121*H121</f>
        <v>0</v>
      </c>
      <c r="Q121" s="141">
        <v>0</v>
      </c>
      <c r="R121" s="141">
        <f>Q121*H121</f>
        <v>0</v>
      </c>
      <c r="S121" s="141">
        <v>0</v>
      </c>
      <c r="T121" s="142">
        <f>S121*H121</f>
        <v>0</v>
      </c>
      <c r="AR121" s="143" t="s">
        <v>117</v>
      </c>
      <c r="AT121" s="143" t="s">
        <v>113</v>
      </c>
      <c r="AU121" s="143" t="s">
        <v>82</v>
      </c>
      <c r="AY121" s="14" t="s">
        <v>111</v>
      </c>
      <c r="BE121" s="144">
        <f>IF(N121="základní",J121,0)</f>
        <v>0</v>
      </c>
      <c r="BF121" s="144">
        <f>IF(N121="snížená",J121,0)</f>
        <v>0</v>
      </c>
      <c r="BG121" s="144">
        <f>IF(N121="zákl. přenesená",J121,0)</f>
        <v>0</v>
      </c>
      <c r="BH121" s="144">
        <f>IF(N121="sníž. přenesená",J121,0)</f>
        <v>0</v>
      </c>
      <c r="BI121" s="144">
        <f>IF(N121="nulová",J121,0)</f>
        <v>0</v>
      </c>
      <c r="BJ121" s="14" t="s">
        <v>80</v>
      </c>
      <c r="BK121" s="144">
        <f>ROUND(I121*H121,2)</f>
        <v>0</v>
      </c>
      <c r="BL121" s="14" t="s">
        <v>117</v>
      </c>
      <c r="BM121" s="143" t="s">
        <v>118</v>
      </c>
    </row>
    <row r="122" spans="2:65" s="1" customFormat="1" ht="55.5" customHeight="1">
      <c r="B122" s="130"/>
      <c r="C122" s="131" t="s">
        <v>82</v>
      </c>
      <c r="D122" s="131" t="s">
        <v>113</v>
      </c>
      <c r="E122" s="132" t="s">
        <v>119</v>
      </c>
      <c r="F122" s="133" t="s">
        <v>120</v>
      </c>
      <c r="G122" s="134" t="s">
        <v>116</v>
      </c>
      <c r="H122" s="135">
        <v>885.74</v>
      </c>
      <c r="I122" s="136"/>
      <c r="J122" s="137">
        <f>ROUND(I122*H122,2)</f>
        <v>0</v>
      </c>
      <c r="K122" s="138"/>
      <c r="L122" s="29"/>
      <c r="M122" s="139" t="s">
        <v>1</v>
      </c>
      <c r="N122" s="140" t="s">
        <v>37</v>
      </c>
      <c r="P122" s="141">
        <f>O122*H122</f>
        <v>0</v>
      </c>
      <c r="Q122" s="141">
        <v>0</v>
      </c>
      <c r="R122" s="141">
        <f>Q122*H122</f>
        <v>0</v>
      </c>
      <c r="S122" s="141">
        <v>0</v>
      </c>
      <c r="T122" s="142">
        <f>S122*H122</f>
        <v>0</v>
      </c>
      <c r="AR122" s="143" t="s">
        <v>117</v>
      </c>
      <c r="AT122" s="143" t="s">
        <v>113</v>
      </c>
      <c r="AU122" s="143" t="s">
        <v>82</v>
      </c>
      <c r="AY122" s="14" t="s">
        <v>111</v>
      </c>
      <c r="BE122" s="144">
        <f>IF(N122="základní",J122,0)</f>
        <v>0</v>
      </c>
      <c r="BF122" s="144">
        <f>IF(N122="snížená",J122,0)</f>
        <v>0</v>
      </c>
      <c r="BG122" s="144">
        <f>IF(N122="zákl. přenesená",J122,0)</f>
        <v>0</v>
      </c>
      <c r="BH122" s="144">
        <f>IF(N122="sníž. přenesená",J122,0)</f>
        <v>0</v>
      </c>
      <c r="BI122" s="144">
        <f>IF(N122="nulová",J122,0)</f>
        <v>0</v>
      </c>
      <c r="BJ122" s="14" t="s">
        <v>80</v>
      </c>
      <c r="BK122" s="144">
        <f>ROUND(I122*H122,2)</f>
        <v>0</v>
      </c>
      <c r="BL122" s="14" t="s">
        <v>117</v>
      </c>
      <c r="BM122" s="143" t="s">
        <v>121</v>
      </c>
    </row>
    <row r="123" spans="2:65" s="1" customFormat="1" ht="37.9" customHeight="1">
      <c r="B123" s="130"/>
      <c r="C123" s="131" t="s">
        <v>122</v>
      </c>
      <c r="D123" s="131" t="s">
        <v>113</v>
      </c>
      <c r="E123" s="132" t="s">
        <v>123</v>
      </c>
      <c r="F123" s="133" t="s">
        <v>124</v>
      </c>
      <c r="G123" s="134" t="s">
        <v>116</v>
      </c>
      <c r="H123" s="135">
        <v>24800.720000000001</v>
      </c>
      <c r="I123" s="136"/>
      <c r="J123" s="137">
        <f>ROUND(I123*H123,2)</f>
        <v>0</v>
      </c>
      <c r="K123" s="138"/>
      <c r="L123" s="29"/>
      <c r="M123" s="139" t="s">
        <v>1</v>
      </c>
      <c r="N123" s="140" t="s">
        <v>37</v>
      </c>
      <c r="P123" s="141">
        <f>O123*H123</f>
        <v>0</v>
      </c>
      <c r="Q123" s="141">
        <v>0</v>
      </c>
      <c r="R123" s="141">
        <f>Q123*H123</f>
        <v>0</v>
      </c>
      <c r="S123" s="141">
        <v>0</v>
      </c>
      <c r="T123" s="142">
        <f>S123*H123</f>
        <v>0</v>
      </c>
      <c r="AR123" s="143" t="s">
        <v>117</v>
      </c>
      <c r="AT123" s="143" t="s">
        <v>113</v>
      </c>
      <c r="AU123" s="143" t="s">
        <v>82</v>
      </c>
      <c r="AY123" s="14" t="s">
        <v>111</v>
      </c>
      <c r="BE123" s="144">
        <f>IF(N123="základní",J123,0)</f>
        <v>0</v>
      </c>
      <c r="BF123" s="144">
        <f>IF(N123="snížená",J123,0)</f>
        <v>0</v>
      </c>
      <c r="BG123" s="144">
        <f>IF(N123="zákl. přenesená",J123,0)</f>
        <v>0</v>
      </c>
      <c r="BH123" s="144">
        <f>IF(N123="sníž. přenesená",J123,0)</f>
        <v>0</v>
      </c>
      <c r="BI123" s="144">
        <f>IF(N123="nulová",J123,0)</f>
        <v>0</v>
      </c>
      <c r="BJ123" s="14" t="s">
        <v>80</v>
      </c>
      <c r="BK123" s="144">
        <f>ROUND(I123*H123,2)</f>
        <v>0</v>
      </c>
      <c r="BL123" s="14" t="s">
        <v>117</v>
      </c>
      <c r="BM123" s="143" t="s">
        <v>125</v>
      </c>
    </row>
    <row r="124" spans="2:65" s="12" customFormat="1" ht="22.5">
      <c r="B124" s="145"/>
      <c r="D124" s="146" t="s">
        <v>126</v>
      </c>
      <c r="E124" s="147" t="s">
        <v>1</v>
      </c>
      <c r="F124" s="148" t="s">
        <v>127</v>
      </c>
      <c r="H124" s="149">
        <v>24800.720000000001</v>
      </c>
      <c r="I124" s="150"/>
      <c r="L124" s="145"/>
      <c r="M124" s="151"/>
      <c r="T124" s="152"/>
      <c r="AT124" s="147" t="s">
        <v>126</v>
      </c>
      <c r="AU124" s="147" t="s">
        <v>82</v>
      </c>
      <c r="AV124" s="12" t="s">
        <v>82</v>
      </c>
      <c r="AW124" s="12" t="s">
        <v>29</v>
      </c>
      <c r="AX124" s="12" t="s">
        <v>80</v>
      </c>
      <c r="AY124" s="147" t="s">
        <v>111</v>
      </c>
    </row>
    <row r="125" spans="2:65" s="1" customFormat="1" ht="24.2" customHeight="1">
      <c r="B125" s="130"/>
      <c r="C125" s="131" t="s">
        <v>117</v>
      </c>
      <c r="D125" s="131" t="s">
        <v>113</v>
      </c>
      <c r="E125" s="132" t="s">
        <v>128</v>
      </c>
      <c r="F125" s="133" t="s">
        <v>129</v>
      </c>
      <c r="G125" s="134" t="s">
        <v>116</v>
      </c>
      <c r="H125" s="135">
        <v>885.74</v>
      </c>
      <c r="I125" s="136"/>
      <c r="J125" s="137">
        <f>ROUND(I125*H125,2)</f>
        <v>0</v>
      </c>
      <c r="K125" s="138"/>
      <c r="L125" s="29"/>
      <c r="M125" s="139" t="s">
        <v>1</v>
      </c>
      <c r="N125" s="140" t="s">
        <v>37</v>
      </c>
      <c r="P125" s="141">
        <f>O125*H125</f>
        <v>0</v>
      </c>
      <c r="Q125" s="141">
        <v>0</v>
      </c>
      <c r="R125" s="141">
        <f>Q125*H125</f>
        <v>0</v>
      </c>
      <c r="S125" s="141">
        <v>0</v>
      </c>
      <c r="T125" s="142">
        <f>S125*H125</f>
        <v>0</v>
      </c>
      <c r="AR125" s="143" t="s">
        <v>117</v>
      </c>
      <c r="AT125" s="143" t="s">
        <v>113</v>
      </c>
      <c r="AU125" s="143" t="s">
        <v>82</v>
      </c>
      <c r="AY125" s="14" t="s">
        <v>111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4" t="s">
        <v>80</v>
      </c>
      <c r="BK125" s="144">
        <f>ROUND(I125*H125,2)</f>
        <v>0</v>
      </c>
      <c r="BL125" s="14" t="s">
        <v>117</v>
      </c>
      <c r="BM125" s="143" t="s">
        <v>130</v>
      </c>
    </row>
    <row r="126" spans="2:65" s="1" customFormat="1" ht="24.2" customHeight="1">
      <c r="B126" s="130"/>
      <c r="C126" s="131" t="s">
        <v>131</v>
      </c>
      <c r="D126" s="131" t="s">
        <v>113</v>
      </c>
      <c r="E126" s="132" t="s">
        <v>132</v>
      </c>
      <c r="F126" s="133" t="s">
        <v>133</v>
      </c>
      <c r="G126" s="134" t="s">
        <v>134</v>
      </c>
      <c r="H126" s="135">
        <v>1594.3320000000001</v>
      </c>
      <c r="I126" s="136"/>
      <c r="J126" s="137">
        <f>ROUND(I126*H126,2)</f>
        <v>0</v>
      </c>
      <c r="K126" s="138"/>
      <c r="L126" s="29"/>
      <c r="M126" s="139" t="s">
        <v>1</v>
      </c>
      <c r="N126" s="140" t="s">
        <v>37</v>
      </c>
      <c r="P126" s="141">
        <f>O126*H126</f>
        <v>0</v>
      </c>
      <c r="Q126" s="141">
        <v>0</v>
      </c>
      <c r="R126" s="141">
        <f>Q126*H126</f>
        <v>0</v>
      </c>
      <c r="S126" s="141">
        <v>0</v>
      </c>
      <c r="T126" s="142">
        <f>S126*H126</f>
        <v>0</v>
      </c>
      <c r="AR126" s="143" t="s">
        <v>117</v>
      </c>
      <c r="AT126" s="143" t="s">
        <v>113</v>
      </c>
      <c r="AU126" s="143" t="s">
        <v>82</v>
      </c>
      <c r="AY126" s="14" t="s">
        <v>111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4" t="s">
        <v>80</v>
      </c>
      <c r="BK126" s="144">
        <f>ROUND(I126*H126,2)</f>
        <v>0</v>
      </c>
      <c r="BL126" s="14" t="s">
        <v>117</v>
      </c>
      <c r="BM126" s="143" t="s">
        <v>135</v>
      </c>
    </row>
    <row r="127" spans="2:65" s="12" customFormat="1">
      <c r="B127" s="145"/>
      <c r="D127" s="146" t="s">
        <v>126</v>
      </c>
      <c r="E127" s="147" t="s">
        <v>1</v>
      </c>
      <c r="F127" s="148" t="s">
        <v>136</v>
      </c>
      <c r="H127" s="149">
        <v>1594.3320000000001</v>
      </c>
      <c r="I127" s="150"/>
      <c r="L127" s="145"/>
      <c r="M127" s="151"/>
      <c r="T127" s="152"/>
      <c r="AT127" s="147" t="s">
        <v>126</v>
      </c>
      <c r="AU127" s="147" t="s">
        <v>82</v>
      </c>
      <c r="AV127" s="12" t="s">
        <v>82</v>
      </c>
      <c r="AW127" s="12" t="s">
        <v>29</v>
      </c>
      <c r="AX127" s="12" t="s">
        <v>80</v>
      </c>
      <c r="AY127" s="147" t="s">
        <v>111</v>
      </c>
    </row>
    <row r="128" spans="2:65" s="1" customFormat="1" ht="16.5" customHeight="1">
      <c r="B128" s="130"/>
      <c r="C128" s="131" t="s">
        <v>137</v>
      </c>
      <c r="D128" s="131" t="s">
        <v>113</v>
      </c>
      <c r="E128" s="132" t="s">
        <v>138</v>
      </c>
      <c r="F128" s="133" t="s">
        <v>139</v>
      </c>
      <c r="G128" s="134" t="s">
        <v>116</v>
      </c>
      <c r="H128" s="135">
        <v>885.74</v>
      </c>
      <c r="I128" s="136"/>
      <c r="J128" s="137">
        <f>ROUND(I128*H128,2)</f>
        <v>0</v>
      </c>
      <c r="K128" s="138"/>
      <c r="L128" s="29"/>
      <c r="M128" s="139" t="s">
        <v>1</v>
      </c>
      <c r="N128" s="140" t="s">
        <v>37</v>
      </c>
      <c r="P128" s="141">
        <f>O128*H128</f>
        <v>0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AR128" s="143" t="s">
        <v>117</v>
      </c>
      <c r="AT128" s="143" t="s">
        <v>113</v>
      </c>
      <c r="AU128" s="143" t="s">
        <v>82</v>
      </c>
      <c r="AY128" s="14" t="s">
        <v>111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4" t="s">
        <v>80</v>
      </c>
      <c r="BK128" s="144">
        <f>ROUND(I128*H128,2)</f>
        <v>0</v>
      </c>
      <c r="BL128" s="14" t="s">
        <v>117</v>
      </c>
      <c r="BM128" s="143" t="s">
        <v>140</v>
      </c>
    </row>
    <row r="129" spans="2:65" s="1" customFormat="1" ht="24.2" customHeight="1">
      <c r="B129" s="130"/>
      <c r="C129" s="131" t="s">
        <v>141</v>
      </c>
      <c r="D129" s="131" t="s">
        <v>113</v>
      </c>
      <c r="E129" s="132" t="s">
        <v>142</v>
      </c>
      <c r="F129" s="133" t="s">
        <v>143</v>
      </c>
      <c r="G129" s="134" t="s">
        <v>144</v>
      </c>
      <c r="H129" s="135">
        <v>587.54</v>
      </c>
      <c r="I129" s="136"/>
      <c r="J129" s="137">
        <f>ROUND(I129*H129,2)</f>
        <v>0</v>
      </c>
      <c r="K129" s="138"/>
      <c r="L129" s="29"/>
      <c r="M129" s="153" t="s">
        <v>1</v>
      </c>
      <c r="N129" s="154" t="s">
        <v>37</v>
      </c>
      <c r="O129" s="155"/>
      <c r="P129" s="156">
        <f>O129*H129</f>
        <v>0</v>
      </c>
      <c r="Q129" s="156">
        <v>0</v>
      </c>
      <c r="R129" s="156">
        <f>Q129*H129</f>
        <v>0</v>
      </c>
      <c r="S129" s="156">
        <v>0</v>
      </c>
      <c r="T129" s="157">
        <f>S129*H129</f>
        <v>0</v>
      </c>
      <c r="AR129" s="143" t="s">
        <v>117</v>
      </c>
      <c r="AT129" s="143" t="s">
        <v>113</v>
      </c>
      <c r="AU129" s="143" t="s">
        <v>82</v>
      </c>
      <c r="AY129" s="14" t="s">
        <v>111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4" t="s">
        <v>80</v>
      </c>
      <c r="BK129" s="144">
        <f>ROUND(I129*H129,2)</f>
        <v>0</v>
      </c>
      <c r="BL129" s="14" t="s">
        <v>117</v>
      </c>
      <c r="BM129" s="143" t="s">
        <v>145</v>
      </c>
    </row>
    <row r="130" spans="2:65" s="1" customFormat="1" ht="6.95" customHeight="1">
      <c r="B130" s="41"/>
      <c r="C130" s="42"/>
      <c r="D130" s="42"/>
      <c r="E130" s="42"/>
      <c r="F130" s="42"/>
      <c r="G130" s="42"/>
      <c r="H130" s="42"/>
      <c r="I130" s="42"/>
      <c r="J130" s="42"/>
      <c r="K130" s="42"/>
      <c r="L130" s="29"/>
    </row>
  </sheetData>
  <autoFilter ref="C117:K129" xr:uid="{00000000-0009-0000-0000-000001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27"/>
  <sheetViews>
    <sheetView showGridLines="0" topLeftCell="A9" workbookViewId="0">
      <selection activeCell="E24" sqref="E2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1" t="s">
        <v>5</v>
      </c>
      <c r="M2" s="162"/>
      <c r="N2" s="162"/>
      <c r="O2" s="162"/>
      <c r="P2" s="162"/>
      <c r="Q2" s="162"/>
      <c r="R2" s="162"/>
      <c r="S2" s="162"/>
      <c r="T2" s="162"/>
      <c r="U2" s="162"/>
      <c r="V2" s="162"/>
      <c r="AT2" s="14" t="s">
        <v>85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82</v>
      </c>
    </row>
    <row r="4" spans="2:46" ht="24.95" customHeight="1">
      <c r="B4" s="17"/>
      <c r="D4" s="18" t="s">
        <v>86</v>
      </c>
      <c r="L4" s="17"/>
      <c r="M4" s="85" t="s">
        <v>10</v>
      </c>
      <c r="AT4" s="14" t="s">
        <v>3</v>
      </c>
    </row>
    <row r="5" spans="2:46" ht="6.95" customHeight="1">
      <c r="B5" s="17"/>
      <c r="L5" s="17"/>
    </row>
    <row r="6" spans="2:46" ht="12" customHeight="1">
      <c r="B6" s="17"/>
      <c r="D6" s="24" t="s">
        <v>16</v>
      </c>
      <c r="L6" s="17"/>
    </row>
    <row r="7" spans="2:46" ht="16.5" customHeight="1">
      <c r="B7" s="17"/>
      <c r="E7" s="201" t="str">
        <f>'Rekapitulace stavby'!K6</f>
        <v>MVN Všebořice - odstranění sedimentů</v>
      </c>
      <c r="F7" s="202"/>
      <c r="G7" s="202"/>
      <c r="H7" s="202"/>
      <c r="L7" s="17"/>
    </row>
    <row r="8" spans="2:46" s="1" customFormat="1" ht="12" customHeight="1">
      <c r="B8" s="29"/>
      <c r="D8" s="24" t="s">
        <v>87</v>
      </c>
      <c r="L8" s="29"/>
    </row>
    <row r="9" spans="2:46" s="1" customFormat="1" ht="16.5" customHeight="1">
      <c r="B9" s="29"/>
      <c r="E9" s="173" t="s">
        <v>146</v>
      </c>
      <c r="F9" s="200"/>
      <c r="G9" s="200"/>
      <c r="H9" s="200"/>
      <c r="L9" s="29"/>
    </row>
    <row r="10" spans="2:46" s="1" customFormat="1">
      <c r="B10" s="29"/>
      <c r="L10" s="29"/>
    </row>
    <row r="11" spans="2:46" s="1" customFormat="1" ht="12" customHeight="1">
      <c r="B11" s="29"/>
      <c r="D11" s="24" t="s">
        <v>18</v>
      </c>
      <c r="F11" s="22" t="s">
        <v>1</v>
      </c>
      <c r="I11" s="24" t="s">
        <v>19</v>
      </c>
      <c r="J11" s="22" t="s">
        <v>1</v>
      </c>
      <c r="L11" s="29"/>
    </row>
    <row r="12" spans="2:46" s="1" customFormat="1" ht="12" customHeight="1">
      <c r="B12" s="29"/>
      <c r="D12" s="24" t="s">
        <v>20</v>
      </c>
      <c r="F12" s="22" t="s">
        <v>21</v>
      </c>
      <c r="I12" s="24" t="s">
        <v>22</v>
      </c>
      <c r="J12" s="49"/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4" t="s">
        <v>23</v>
      </c>
      <c r="I14" s="24" t="s">
        <v>24</v>
      </c>
      <c r="J14" s="22" t="str">
        <f>IF('Rekapitulace stavby'!AN10="","",'Rekapitulace stavby'!AN10)</f>
        <v/>
      </c>
      <c r="L14" s="29"/>
    </row>
    <row r="15" spans="2:46" s="1" customFormat="1" ht="18" customHeight="1">
      <c r="B15" s="29"/>
      <c r="E15" s="22" t="str">
        <f>IF('Rekapitulace stavby'!E11="","",'Rekapitulace stavby'!E11)</f>
        <v xml:space="preserve"> </v>
      </c>
      <c r="I15" s="24" t="s">
        <v>25</v>
      </c>
      <c r="J15" s="22" t="str">
        <f>IF('Rekapitulace stavby'!AN11="","",'Rekapitulace stavby'!AN11)</f>
        <v/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4" t="s">
        <v>26</v>
      </c>
      <c r="I17" s="24" t="s">
        <v>24</v>
      </c>
      <c r="J17" s="25" t="str">
        <f>'Rekapitulace stavby'!AN13</f>
        <v>Vyplň údaj</v>
      </c>
      <c r="L17" s="29"/>
    </row>
    <row r="18" spans="2:12" s="1" customFormat="1" ht="18" customHeight="1">
      <c r="B18" s="29"/>
      <c r="E18" s="203" t="str">
        <f>'Rekapitulace stavby'!E14</f>
        <v>Vyplň údaj</v>
      </c>
      <c r="F18" s="192"/>
      <c r="G18" s="192"/>
      <c r="H18" s="192"/>
      <c r="I18" s="24" t="s">
        <v>25</v>
      </c>
      <c r="J18" s="25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4" t="s">
        <v>28</v>
      </c>
      <c r="I20" s="24" t="s">
        <v>24</v>
      </c>
      <c r="J20" s="22" t="str">
        <f>IF('Rekapitulace stavby'!AN16="","",'Rekapitulace stavby'!AN16)</f>
        <v/>
      </c>
      <c r="L20" s="29"/>
    </row>
    <row r="21" spans="2:12" s="1" customFormat="1" ht="18" customHeight="1">
      <c r="B21" s="29"/>
      <c r="E21" s="22" t="str">
        <f>IF('Rekapitulace stavby'!E17="","",'Rekapitulace stavby'!E17)</f>
        <v xml:space="preserve"> </v>
      </c>
      <c r="I21" s="24" t="s">
        <v>25</v>
      </c>
      <c r="J21" s="22" t="str">
        <f>IF('Rekapitulace stavby'!AN17="","",'Rekapitulace stavby'!AN17)</f>
        <v/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4" t="s">
        <v>30</v>
      </c>
      <c r="I23" s="24" t="s">
        <v>24</v>
      </c>
      <c r="J23" s="22" t="s">
        <v>1</v>
      </c>
      <c r="L23" s="29"/>
    </row>
    <row r="24" spans="2:12" s="1" customFormat="1" ht="18" customHeight="1">
      <c r="B24" s="29"/>
      <c r="E24" s="22"/>
      <c r="I24" s="24" t="s">
        <v>25</v>
      </c>
      <c r="J24" s="22" t="s">
        <v>1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4" t="s">
        <v>31</v>
      </c>
      <c r="L26" s="29"/>
    </row>
    <row r="27" spans="2:12" s="7" customFormat="1" ht="16.5" customHeight="1">
      <c r="B27" s="86"/>
      <c r="E27" s="196" t="s">
        <v>1</v>
      </c>
      <c r="F27" s="196"/>
      <c r="G27" s="196"/>
      <c r="H27" s="196"/>
      <c r="L27" s="86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35" customHeight="1">
      <c r="B30" s="29"/>
      <c r="D30" s="87" t="s">
        <v>32</v>
      </c>
      <c r="J30" s="63">
        <f>ROUND(J117, 2)</f>
        <v>0</v>
      </c>
      <c r="L30" s="29"/>
    </row>
    <row r="31" spans="2:12" s="1" customFormat="1" ht="6.95" customHeight="1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5" customHeight="1">
      <c r="B32" s="29"/>
      <c r="F32" s="32" t="s">
        <v>34</v>
      </c>
      <c r="I32" s="32" t="s">
        <v>33</v>
      </c>
      <c r="J32" s="32" t="s">
        <v>35</v>
      </c>
      <c r="L32" s="29"/>
    </row>
    <row r="33" spans="2:12" s="1" customFormat="1" ht="14.45" customHeight="1">
      <c r="B33" s="29"/>
      <c r="D33" s="52" t="s">
        <v>36</v>
      </c>
      <c r="E33" s="24" t="s">
        <v>37</v>
      </c>
      <c r="F33" s="88">
        <f>ROUND((SUM(BE117:BE126)),  2)</f>
        <v>0</v>
      </c>
      <c r="I33" s="89">
        <v>0.21</v>
      </c>
      <c r="J33" s="88">
        <f>ROUND(((SUM(BE117:BE126))*I33),  2)</f>
        <v>0</v>
      </c>
      <c r="L33" s="29"/>
    </row>
    <row r="34" spans="2:12" s="1" customFormat="1" ht="14.45" customHeight="1">
      <c r="B34" s="29"/>
      <c r="E34" s="24" t="s">
        <v>38</v>
      </c>
      <c r="F34" s="88">
        <f>ROUND((SUM(BF117:BF126)),  2)</f>
        <v>0</v>
      </c>
      <c r="I34" s="89">
        <v>0.15</v>
      </c>
      <c r="J34" s="88">
        <f>ROUND(((SUM(BF117:BF126))*I34),  2)</f>
        <v>0</v>
      </c>
      <c r="L34" s="29"/>
    </row>
    <row r="35" spans="2:12" s="1" customFormat="1" ht="14.45" hidden="1" customHeight="1">
      <c r="B35" s="29"/>
      <c r="E35" s="24" t="s">
        <v>39</v>
      </c>
      <c r="F35" s="88">
        <f>ROUND((SUM(BG117:BG126)),  2)</f>
        <v>0</v>
      </c>
      <c r="I35" s="89">
        <v>0.21</v>
      </c>
      <c r="J35" s="88">
        <f>0</f>
        <v>0</v>
      </c>
      <c r="L35" s="29"/>
    </row>
    <row r="36" spans="2:12" s="1" customFormat="1" ht="14.45" hidden="1" customHeight="1">
      <c r="B36" s="29"/>
      <c r="E36" s="24" t="s">
        <v>40</v>
      </c>
      <c r="F36" s="88">
        <f>ROUND((SUM(BH117:BH126)),  2)</f>
        <v>0</v>
      </c>
      <c r="I36" s="89">
        <v>0.15</v>
      </c>
      <c r="J36" s="88">
        <f>0</f>
        <v>0</v>
      </c>
      <c r="L36" s="29"/>
    </row>
    <row r="37" spans="2:12" s="1" customFormat="1" ht="14.45" hidden="1" customHeight="1">
      <c r="B37" s="29"/>
      <c r="E37" s="24" t="s">
        <v>41</v>
      </c>
      <c r="F37" s="88">
        <f>ROUND((SUM(BI117:BI126)),  2)</f>
        <v>0</v>
      </c>
      <c r="I37" s="89">
        <v>0</v>
      </c>
      <c r="J37" s="88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90"/>
      <c r="D39" s="91" t="s">
        <v>42</v>
      </c>
      <c r="E39" s="54"/>
      <c r="F39" s="54"/>
      <c r="G39" s="92" t="s">
        <v>43</v>
      </c>
      <c r="H39" s="93" t="s">
        <v>44</v>
      </c>
      <c r="I39" s="54"/>
      <c r="J39" s="94">
        <f>SUM(J30:J37)</f>
        <v>0</v>
      </c>
      <c r="K39" s="95"/>
      <c r="L39" s="29"/>
    </row>
    <row r="40" spans="2:12" s="1" customFormat="1" ht="14.45" customHeight="1">
      <c r="B40" s="29"/>
      <c r="L40" s="29"/>
    </row>
    <row r="41" spans="2:12" ht="14.45" customHeight="1">
      <c r="B41" s="17"/>
      <c r="L41" s="17"/>
    </row>
    <row r="42" spans="2:12" ht="14.45" customHeight="1">
      <c r="B42" s="17"/>
      <c r="L42" s="17"/>
    </row>
    <row r="43" spans="2:12" ht="14.45" customHeight="1">
      <c r="B43" s="17"/>
      <c r="L43" s="17"/>
    </row>
    <row r="44" spans="2:12" ht="14.45" customHeight="1">
      <c r="B44" s="17"/>
      <c r="L44" s="17"/>
    </row>
    <row r="45" spans="2:12" ht="14.45" customHeight="1">
      <c r="B45" s="17"/>
      <c r="L45" s="17"/>
    </row>
    <row r="46" spans="2:12" ht="14.45" customHeight="1">
      <c r="B46" s="17"/>
      <c r="L46" s="17"/>
    </row>
    <row r="47" spans="2:12" ht="14.45" customHeight="1">
      <c r="B47" s="17"/>
      <c r="L47" s="17"/>
    </row>
    <row r="48" spans="2:12" ht="14.45" customHeight="1">
      <c r="B48" s="17"/>
      <c r="L48" s="17"/>
    </row>
    <row r="49" spans="2:12" ht="14.45" customHeight="1">
      <c r="B49" s="17"/>
      <c r="L49" s="17"/>
    </row>
    <row r="50" spans="2:12" s="1" customFormat="1" ht="14.45" customHeight="1">
      <c r="B50" s="29"/>
      <c r="D50" s="38" t="s">
        <v>45</v>
      </c>
      <c r="E50" s="39"/>
      <c r="F50" s="39"/>
      <c r="G50" s="38" t="s">
        <v>46</v>
      </c>
      <c r="H50" s="39"/>
      <c r="I50" s="39"/>
      <c r="J50" s="39"/>
      <c r="K50" s="39"/>
      <c r="L50" s="29"/>
    </row>
    <row r="51" spans="2:12">
      <c r="B51" s="17"/>
      <c r="L51" s="17"/>
    </row>
    <row r="52" spans="2:12">
      <c r="B52" s="17"/>
      <c r="L52" s="17"/>
    </row>
    <row r="53" spans="2:12">
      <c r="B53" s="17"/>
      <c r="L53" s="17"/>
    </row>
    <row r="54" spans="2:12">
      <c r="B54" s="17"/>
      <c r="L54" s="17"/>
    </row>
    <row r="55" spans="2:12">
      <c r="B55" s="17"/>
      <c r="L55" s="17"/>
    </row>
    <row r="56" spans="2:12">
      <c r="B56" s="17"/>
      <c r="L56" s="17"/>
    </row>
    <row r="57" spans="2:12">
      <c r="B57" s="17"/>
      <c r="L57" s="17"/>
    </row>
    <row r="58" spans="2:12">
      <c r="B58" s="17"/>
      <c r="L58" s="17"/>
    </row>
    <row r="59" spans="2:12">
      <c r="B59" s="17"/>
      <c r="L59" s="17"/>
    </row>
    <row r="60" spans="2:12">
      <c r="B60" s="17"/>
      <c r="L60" s="17"/>
    </row>
    <row r="61" spans="2:12" s="1" customFormat="1" ht="12.75">
      <c r="B61" s="29"/>
      <c r="D61" s="40" t="s">
        <v>47</v>
      </c>
      <c r="E61" s="31"/>
      <c r="F61" s="96" t="s">
        <v>48</v>
      </c>
      <c r="G61" s="40" t="s">
        <v>47</v>
      </c>
      <c r="H61" s="31"/>
      <c r="I61" s="31"/>
      <c r="J61" s="97" t="s">
        <v>48</v>
      </c>
      <c r="K61" s="31"/>
      <c r="L61" s="29"/>
    </row>
    <row r="62" spans="2:12">
      <c r="B62" s="17"/>
      <c r="L62" s="17"/>
    </row>
    <row r="63" spans="2:12">
      <c r="B63" s="17"/>
      <c r="L63" s="17"/>
    </row>
    <row r="64" spans="2:12">
      <c r="B64" s="17"/>
      <c r="L64" s="17"/>
    </row>
    <row r="65" spans="2:12" s="1" customFormat="1" ht="12.75">
      <c r="B65" s="29"/>
      <c r="D65" s="38" t="s">
        <v>49</v>
      </c>
      <c r="E65" s="39"/>
      <c r="F65" s="39"/>
      <c r="G65" s="38" t="s">
        <v>50</v>
      </c>
      <c r="H65" s="39"/>
      <c r="I65" s="39"/>
      <c r="J65" s="39"/>
      <c r="K65" s="39"/>
      <c r="L65" s="29"/>
    </row>
    <row r="66" spans="2:12">
      <c r="B66" s="17"/>
      <c r="L66" s="17"/>
    </row>
    <row r="67" spans="2:12">
      <c r="B67" s="17"/>
      <c r="L67" s="17"/>
    </row>
    <row r="68" spans="2:12">
      <c r="B68" s="17"/>
      <c r="L68" s="17"/>
    </row>
    <row r="69" spans="2:12">
      <c r="B69" s="17"/>
      <c r="L69" s="17"/>
    </row>
    <row r="70" spans="2:12">
      <c r="B70" s="17"/>
      <c r="L70" s="17"/>
    </row>
    <row r="71" spans="2:12">
      <c r="B71" s="17"/>
      <c r="L71" s="17"/>
    </row>
    <row r="72" spans="2:12">
      <c r="B72" s="17"/>
      <c r="L72" s="17"/>
    </row>
    <row r="73" spans="2:12">
      <c r="B73" s="17"/>
      <c r="L73" s="17"/>
    </row>
    <row r="74" spans="2:12">
      <c r="B74" s="17"/>
      <c r="L74" s="17"/>
    </row>
    <row r="75" spans="2:12">
      <c r="B75" s="17"/>
      <c r="L75" s="17"/>
    </row>
    <row r="76" spans="2:12" s="1" customFormat="1" ht="12.75">
      <c r="B76" s="29"/>
      <c r="D76" s="40" t="s">
        <v>47</v>
      </c>
      <c r="E76" s="31"/>
      <c r="F76" s="96" t="s">
        <v>48</v>
      </c>
      <c r="G76" s="40" t="s">
        <v>47</v>
      </c>
      <c r="H76" s="31"/>
      <c r="I76" s="31"/>
      <c r="J76" s="97" t="s">
        <v>48</v>
      </c>
      <c r="K76" s="31"/>
      <c r="L76" s="29"/>
    </row>
    <row r="77" spans="2:12" s="1" customFormat="1" ht="14.4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5" customHeight="1">
      <c r="B82" s="29"/>
      <c r="C82" s="18" t="s">
        <v>89</v>
      </c>
      <c r="L82" s="29"/>
    </row>
    <row r="83" spans="2:47" s="1" customFormat="1" ht="6.95" customHeight="1">
      <c r="B83" s="29"/>
      <c r="L83" s="29"/>
    </row>
    <row r="84" spans="2:47" s="1" customFormat="1" ht="12" customHeight="1">
      <c r="B84" s="29"/>
      <c r="C84" s="24" t="s">
        <v>16</v>
      </c>
      <c r="L84" s="29"/>
    </row>
    <row r="85" spans="2:47" s="1" customFormat="1" ht="16.5" customHeight="1">
      <c r="B85" s="29"/>
      <c r="E85" s="201" t="str">
        <f>E7</f>
        <v>MVN Všebořice - odstranění sedimentů</v>
      </c>
      <c r="F85" s="202"/>
      <c r="G85" s="202"/>
      <c r="H85" s="202"/>
      <c r="L85" s="29"/>
    </row>
    <row r="86" spans="2:47" s="1" customFormat="1" ht="12" customHeight="1">
      <c r="B86" s="29"/>
      <c r="C86" s="24" t="s">
        <v>87</v>
      </c>
      <c r="L86" s="29"/>
    </row>
    <row r="87" spans="2:47" s="1" customFormat="1" ht="16.5" customHeight="1">
      <c r="B87" s="29"/>
      <c r="E87" s="173" t="str">
        <f>E9</f>
        <v>3927b - Vedlejší rozpočtové náklady</v>
      </c>
      <c r="F87" s="200"/>
      <c r="G87" s="200"/>
      <c r="H87" s="200"/>
      <c r="L87" s="29"/>
    </row>
    <row r="88" spans="2:47" s="1" customFormat="1" ht="6.95" customHeight="1">
      <c r="B88" s="29"/>
      <c r="L88" s="29"/>
    </row>
    <row r="89" spans="2:47" s="1" customFormat="1" ht="12" customHeight="1">
      <c r="B89" s="29"/>
      <c r="C89" s="24" t="s">
        <v>20</v>
      </c>
      <c r="F89" s="22" t="str">
        <f>F12</f>
        <v xml:space="preserve"> </v>
      </c>
      <c r="I89" s="24" t="s">
        <v>22</v>
      </c>
      <c r="J89" s="49" t="str">
        <f>IF(J12="","",J12)</f>
        <v/>
      </c>
      <c r="L89" s="29"/>
    </row>
    <row r="90" spans="2:47" s="1" customFormat="1" ht="6.95" customHeight="1">
      <c r="B90" s="29"/>
      <c r="L90" s="29"/>
    </row>
    <row r="91" spans="2:47" s="1" customFormat="1" ht="15.2" customHeight="1">
      <c r="B91" s="29"/>
      <c r="C91" s="24" t="s">
        <v>23</v>
      </c>
      <c r="F91" s="22" t="str">
        <f>E15</f>
        <v xml:space="preserve"> </v>
      </c>
      <c r="I91" s="24" t="s">
        <v>28</v>
      </c>
      <c r="J91" s="27" t="str">
        <f>E21</f>
        <v xml:space="preserve"> </v>
      </c>
      <c r="L91" s="29"/>
    </row>
    <row r="92" spans="2:47" s="1" customFormat="1" ht="15.2" customHeight="1">
      <c r="B92" s="29"/>
      <c r="C92" s="24" t="s">
        <v>26</v>
      </c>
      <c r="F92" s="22" t="str">
        <f>IF(E18="","",E18)</f>
        <v>Vyplň údaj</v>
      </c>
      <c r="I92" s="24" t="s">
        <v>30</v>
      </c>
      <c r="J92" s="27"/>
      <c r="L92" s="29"/>
    </row>
    <row r="93" spans="2:47" s="1" customFormat="1" ht="10.35" customHeight="1">
      <c r="B93" s="29"/>
      <c r="L93" s="29"/>
    </row>
    <row r="94" spans="2:47" s="1" customFormat="1" ht="29.25" customHeight="1">
      <c r="B94" s="29"/>
      <c r="C94" s="98" t="s">
        <v>90</v>
      </c>
      <c r="D94" s="90"/>
      <c r="E94" s="90"/>
      <c r="F94" s="90"/>
      <c r="G94" s="90"/>
      <c r="H94" s="90"/>
      <c r="I94" s="90"/>
      <c r="J94" s="99" t="s">
        <v>91</v>
      </c>
      <c r="K94" s="90"/>
      <c r="L94" s="29"/>
    </row>
    <row r="95" spans="2:47" s="1" customFormat="1" ht="10.35" customHeight="1">
      <c r="B95" s="29"/>
      <c r="L95" s="29"/>
    </row>
    <row r="96" spans="2:47" s="1" customFormat="1" ht="22.9" customHeight="1">
      <c r="B96" s="29"/>
      <c r="C96" s="100" t="s">
        <v>92</v>
      </c>
      <c r="J96" s="63">
        <f>J117</f>
        <v>0</v>
      </c>
      <c r="L96" s="29"/>
      <c r="AU96" s="14" t="s">
        <v>93</v>
      </c>
    </row>
    <row r="97" spans="2:12" s="8" customFormat="1" ht="24.95" customHeight="1">
      <c r="B97" s="101"/>
      <c r="D97" s="102" t="s">
        <v>147</v>
      </c>
      <c r="E97" s="103"/>
      <c r="F97" s="103"/>
      <c r="G97" s="103"/>
      <c r="H97" s="103"/>
      <c r="I97" s="103"/>
      <c r="J97" s="104">
        <f>J118</f>
        <v>0</v>
      </c>
      <c r="L97" s="101"/>
    </row>
    <row r="98" spans="2:12" s="1" customFormat="1" ht="21.75" customHeight="1">
      <c r="B98" s="29"/>
      <c r="L98" s="29"/>
    </row>
    <row r="99" spans="2:12" s="1" customFormat="1" ht="6.95" customHeight="1"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29"/>
    </row>
    <row r="103" spans="2:12" s="1" customFormat="1" ht="6.95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29"/>
    </row>
    <row r="104" spans="2:12" s="1" customFormat="1" ht="24.95" customHeight="1">
      <c r="B104" s="29"/>
      <c r="C104" s="18" t="s">
        <v>96</v>
      </c>
      <c r="L104" s="29"/>
    </row>
    <row r="105" spans="2:12" s="1" customFormat="1" ht="6.95" customHeight="1">
      <c r="B105" s="29"/>
      <c r="L105" s="29"/>
    </row>
    <row r="106" spans="2:12" s="1" customFormat="1" ht="12" customHeight="1">
      <c r="B106" s="29"/>
      <c r="C106" s="24" t="s">
        <v>16</v>
      </c>
      <c r="L106" s="29"/>
    </row>
    <row r="107" spans="2:12" s="1" customFormat="1" ht="16.5" customHeight="1">
      <c r="B107" s="29"/>
      <c r="E107" s="201" t="str">
        <f>E7</f>
        <v>MVN Všebořice - odstranění sedimentů</v>
      </c>
      <c r="F107" s="202"/>
      <c r="G107" s="202"/>
      <c r="H107" s="202"/>
      <c r="L107" s="29"/>
    </row>
    <row r="108" spans="2:12" s="1" customFormat="1" ht="12" customHeight="1">
      <c r="B108" s="29"/>
      <c r="C108" s="24" t="s">
        <v>87</v>
      </c>
      <c r="L108" s="29"/>
    </row>
    <row r="109" spans="2:12" s="1" customFormat="1" ht="16.5" customHeight="1">
      <c r="B109" s="29"/>
      <c r="E109" s="173" t="str">
        <f>E9</f>
        <v>3927b - Vedlejší rozpočtové náklady</v>
      </c>
      <c r="F109" s="200"/>
      <c r="G109" s="200"/>
      <c r="H109" s="200"/>
      <c r="L109" s="29"/>
    </row>
    <row r="110" spans="2:12" s="1" customFormat="1" ht="6.95" customHeight="1">
      <c r="B110" s="29"/>
      <c r="L110" s="29"/>
    </row>
    <row r="111" spans="2:12" s="1" customFormat="1" ht="12" customHeight="1">
      <c r="B111" s="29"/>
      <c r="C111" s="24" t="s">
        <v>20</v>
      </c>
      <c r="F111" s="22" t="str">
        <f>F12</f>
        <v xml:space="preserve"> </v>
      </c>
      <c r="I111" s="24" t="s">
        <v>22</v>
      </c>
      <c r="J111" s="49" t="str">
        <f>IF(J12="","",J12)</f>
        <v/>
      </c>
      <c r="L111" s="29"/>
    </row>
    <row r="112" spans="2:12" s="1" customFormat="1" ht="6.95" customHeight="1">
      <c r="B112" s="29"/>
      <c r="L112" s="29"/>
    </row>
    <row r="113" spans="2:65" s="1" customFormat="1" ht="15.2" customHeight="1">
      <c r="B113" s="29"/>
      <c r="C113" s="24" t="s">
        <v>23</v>
      </c>
      <c r="F113" s="22" t="str">
        <f>E15</f>
        <v xml:space="preserve"> </v>
      </c>
      <c r="I113" s="24" t="s">
        <v>28</v>
      </c>
      <c r="J113" s="27" t="str">
        <f>E21</f>
        <v xml:space="preserve"> </v>
      </c>
      <c r="L113" s="29"/>
    </row>
    <row r="114" spans="2:65" s="1" customFormat="1" ht="15.2" customHeight="1">
      <c r="B114" s="29"/>
      <c r="C114" s="24" t="s">
        <v>26</v>
      </c>
      <c r="F114" s="22" t="str">
        <f>IF(E18="","",E18)</f>
        <v>Vyplň údaj</v>
      </c>
      <c r="I114" s="24" t="s">
        <v>30</v>
      </c>
      <c r="J114" s="27"/>
      <c r="L114" s="29"/>
    </row>
    <row r="115" spans="2:65" s="1" customFormat="1" ht="10.35" customHeight="1">
      <c r="B115" s="29"/>
      <c r="L115" s="29"/>
    </row>
    <row r="116" spans="2:65" s="10" customFormat="1" ht="29.25" customHeight="1">
      <c r="B116" s="109"/>
      <c r="C116" s="110" t="s">
        <v>97</v>
      </c>
      <c r="D116" s="111" t="s">
        <v>57</v>
      </c>
      <c r="E116" s="111" t="s">
        <v>53</v>
      </c>
      <c r="F116" s="111" t="s">
        <v>54</v>
      </c>
      <c r="G116" s="111" t="s">
        <v>98</v>
      </c>
      <c r="H116" s="111" t="s">
        <v>99</v>
      </c>
      <c r="I116" s="111" t="s">
        <v>100</v>
      </c>
      <c r="J116" s="112" t="s">
        <v>91</v>
      </c>
      <c r="K116" s="113" t="s">
        <v>101</v>
      </c>
      <c r="L116" s="109"/>
      <c r="M116" s="56" t="s">
        <v>1</v>
      </c>
      <c r="N116" s="57" t="s">
        <v>36</v>
      </c>
      <c r="O116" s="57" t="s">
        <v>102</v>
      </c>
      <c r="P116" s="57" t="s">
        <v>103</v>
      </c>
      <c r="Q116" s="57" t="s">
        <v>104</v>
      </c>
      <c r="R116" s="57" t="s">
        <v>105</v>
      </c>
      <c r="S116" s="57" t="s">
        <v>106</v>
      </c>
      <c r="T116" s="58" t="s">
        <v>107</v>
      </c>
    </row>
    <row r="117" spans="2:65" s="1" customFormat="1" ht="22.9" customHeight="1">
      <c r="B117" s="29"/>
      <c r="C117" s="61" t="s">
        <v>108</v>
      </c>
      <c r="J117" s="114">
        <f>BK117</f>
        <v>0</v>
      </c>
      <c r="L117" s="29"/>
      <c r="M117" s="59"/>
      <c r="N117" s="50"/>
      <c r="O117" s="50"/>
      <c r="P117" s="115">
        <f>P118</f>
        <v>0</v>
      </c>
      <c r="Q117" s="50"/>
      <c r="R117" s="115">
        <f>R118</f>
        <v>0</v>
      </c>
      <c r="S117" s="50"/>
      <c r="T117" s="116">
        <f>T118</f>
        <v>0</v>
      </c>
      <c r="AT117" s="14" t="s">
        <v>71</v>
      </c>
      <c r="AU117" s="14" t="s">
        <v>93</v>
      </c>
      <c r="BK117" s="117">
        <f>BK118</f>
        <v>0</v>
      </c>
    </row>
    <row r="118" spans="2:65" s="11" customFormat="1" ht="25.9" customHeight="1">
      <c r="B118" s="118"/>
      <c r="D118" s="119" t="s">
        <v>71</v>
      </c>
      <c r="E118" s="120" t="s">
        <v>148</v>
      </c>
      <c r="F118" s="120" t="s">
        <v>84</v>
      </c>
      <c r="I118" s="121"/>
      <c r="J118" s="122">
        <f>BK118</f>
        <v>0</v>
      </c>
      <c r="L118" s="118"/>
      <c r="M118" s="123"/>
      <c r="P118" s="124">
        <f>SUM(P119:P126)</f>
        <v>0</v>
      </c>
      <c r="R118" s="124">
        <f>SUM(R119:R126)</f>
        <v>0</v>
      </c>
      <c r="T118" s="125">
        <f>SUM(T119:T126)</f>
        <v>0</v>
      </c>
      <c r="AR118" s="119" t="s">
        <v>131</v>
      </c>
      <c r="AT118" s="126" t="s">
        <v>71</v>
      </c>
      <c r="AU118" s="126" t="s">
        <v>72</v>
      </c>
      <c r="AY118" s="119" t="s">
        <v>111</v>
      </c>
      <c r="BK118" s="127">
        <f>SUM(BK119:BK126)</f>
        <v>0</v>
      </c>
    </row>
    <row r="119" spans="2:65" s="1" customFormat="1" ht="24.2" customHeight="1">
      <c r="B119" s="130"/>
      <c r="C119" s="131" t="s">
        <v>80</v>
      </c>
      <c r="D119" s="131" t="s">
        <v>113</v>
      </c>
      <c r="E119" s="132" t="s">
        <v>149</v>
      </c>
      <c r="F119" s="133" t="s">
        <v>150</v>
      </c>
      <c r="G119" s="134" t="s">
        <v>151</v>
      </c>
      <c r="H119" s="135">
        <v>1</v>
      </c>
      <c r="I119" s="136"/>
      <c r="J119" s="137">
        <f>ROUND(I119*H119,2)</f>
        <v>0</v>
      </c>
      <c r="K119" s="138"/>
      <c r="L119" s="29"/>
      <c r="M119" s="139" t="s">
        <v>1</v>
      </c>
      <c r="N119" s="140" t="s">
        <v>37</v>
      </c>
      <c r="P119" s="141">
        <f>O119*H119</f>
        <v>0</v>
      </c>
      <c r="Q119" s="141">
        <v>0</v>
      </c>
      <c r="R119" s="141">
        <f>Q119*H119</f>
        <v>0</v>
      </c>
      <c r="S119" s="141">
        <v>0</v>
      </c>
      <c r="T119" s="142">
        <f>S119*H119</f>
        <v>0</v>
      </c>
      <c r="AR119" s="143" t="s">
        <v>117</v>
      </c>
      <c r="AT119" s="143" t="s">
        <v>113</v>
      </c>
      <c r="AU119" s="143" t="s">
        <v>80</v>
      </c>
      <c r="AY119" s="14" t="s">
        <v>111</v>
      </c>
      <c r="BE119" s="144">
        <f>IF(N119="základní",J119,0)</f>
        <v>0</v>
      </c>
      <c r="BF119" s="144">
        <f>IF(N119="snížená",J119,0)</f>
        <v>0</v>
      </c>
      <c r="BG119" s="144">
        <f>IF(N119="zákl. přenesená",J119,0)</f>
        <v>0</v>
      </c>
      <c r="BH119" s="144">
        <f>IF(N119="sníž. přenesená",J119,0)</f>
        <v>0</v>
      </c>
      <c r="BI119" s="144">
        <f>IF(N119="nulová",J119,0)</f>
        <v>0</v>
      </c>
      <c r="BJ119" s="14" t="s">
        <v>80</v>
      </c>
      <c r="BK119" s="144">
        <f>ROUND(I119*H119,2)</f>
        <v>0</v>
      </c>
      <c r="BL119" s="14" t="s">
        <v>117</v>
      </c>
      <c r="BM119" s="143" t="s">
        <v>152</v>
      </c>
    </row>
    <row r="120" spans="2:65" s="1" customFormat="1" ht="76.349999999999994" customHeight="1">
      <c r="B120" s="130"/>
      <c r="C120" s="131" t="s">
        <v>82</v>
      </c>
      <c r="D120" s="131" t="s">
        <v>113</v>
      </c>
      <c r="E120" s="132" t="s">
        <v>153</v>
      </c>
      <c r="F120" s="133" t="s">
        <v>154</v>
      </c>
      <c r="G120" s="134" t="s">
        <v>151</v>
      </c>
      <c r="H120" s="135">
        <v>1</v>
      </c>
      <c r="I120" s="136"/>
      <c r="J120" s="137">
        <f>ROUND(I120*H120,2)</f>
        <v>0</v>
      </c>
      <c r="K120" s="138"/>
      <c r="L120" s="29"/>
      <c r="M120" s="139" t="s">
        <v>1</v>
      </c>
      <c r="N120" s="140" t="s">
        <v>37</v>
      </c>
      <c r="P120" s="141">
        <f>O120*H120</f>
        <v>0</v>
      </c>
      <c r="Q120" s="141">
        <v>0</v>
      </c>
      <c r="R120" s="141">
        <f>Q120*H120</f>
        <v>0</v>
      </c>
      <c r="S120" s="141">
        <v>0</v>
      </c>
      <c r="T120" s="142">
        <f>S120*H120</f>
        <v>0</v>
      </c>
      <c r="AR120" s="143" t="s">
        <v>117</v>
      </c>
      <c r="AT120" s="143" t="s">
        <v>113</v>
      </c>
      <c r="AU120" s="143" t="s">
        <v>80</v>
      </c>
      <c r="AY120" s="14" t="s">
        <v>111</v>
      </c>
      <c r="BE120" s="144">
        <f>IF(N120="základní",J120,0)</f>
        <v>0</v>
      </c>
      <c r="BF120" s="144">
        <f>IF(N120="snížená",J120,0)</f>
        <v>0</v>
      </c>
      <c r="BG120" s="144">
        <f>IF(N120="zákl. přenesená",J120,0)</f>
        <v>0</v>
      </c>
      <c r="BH120" s="144">
        <f>IF(N120="sníž. přenesená",J120,0)</f>
        <v>0</v>
      </c>
      <c r="BI120" s="144">
        <f>IF(N120="nulová",J120,0)</f>
        <v>0</v>
      </c>
      <c r="BJ120" s="14" t="s">
        <v>80</v>
      </c>
      <c r="BK120" s="144">
        <f>ROUND(I120*H120,2)</f>
        <v>0</v>
      </c>
      <c r="BL120" s="14" t="s">
        <v>117</v>
      </c>
      <c r="BM120" s="143" t="s">
        <v>155</v>
      </c>
    </row>
    <row r="121" spans="2:65" s="1" customFormat="1" ht="39">
      <c r="B121" s="29"/>
      <c r="D121" s="146" t="s">
        <v>156</v>
      </c>
      <c r="F121" s="158" t="s">
        <v>157</v>
      </c>
      <c r="I121" s="159"/>
      <c r="L121" s="29"/>
      <c r="M121" s="160"/>
      <c r="T121" s="53"/>
      <c r="AT121" s="14" t="s">
        <v>156</v>
      </c>
      <c r="AU121" s="14" t="s">
        <v>80</v>
      </c>
    </row>
    <row r="122" spans="2:65" s="1" customFormat="1" ht="37.9" customHeight="1">
      <c r="B122" s="130"/>
      <c r="C122" s="131" t="s">
        <v>122</v>
      </c>
      <c r="D122" s="131" t="s">
        <v>113</v>
      </c>
      <c r="E122" s="132" t="s">
        <v>158</v>
      </c>
      <c r="F122" s="133" t="s">
        <v>159</v>
      </c>
      <c r="G122" s="134" t="s">
        <v>160</v>
      </c>
      <c r="H122" s="135">
        <v>13</v>
      </c>
      <c r="I122" s="136"/>
      <c r="J122" s="137">
        <f>ROUND(I122*H122,2)</f>
        <v>0</v>
      </c>
      <c r="K122" s="138"/>
      <c r="L122" s="29"/>
      <c r="M122" s="139" t="s">
        <v>1</v>
      </c>
      <c r="N122" s="140" t="s">
        <v>37</v>
      </c>
      <c r="P122" s="141">
        <f>O122*H122</f>
        <v>0</v>
      </c>
      <c r="Q122" s="141">
        <v>0</v>
      </c>
      <c r="R122" s="141">
        <f>Q122*H122</f>
        <v>0</v>
      </c>
      <c r="S122" s="141">
        <v>0</v>
      </c>
      <c r="T122" s="142">
        <f>S122*H122</f>
        <v>0</v>
      </c>
      <c r="AR122" s="143" t="s">
        <v>117</v>
      </c>
      <c r="AT122" s="143" t="s">
        <v>113</v>
      </c>
      <c r="AU122" s="143" t="s">
        <v>80</v>
      </c>
      <c r="AY122" s="14" t="s">
        <v>111</v>
      </c>
      <c r="BE122" s="144">
        <f>IF(N122="základní",J122,0)</f>
        <v>0</v>
      </c>
      <c r="BF122" s="144">
        <f>IF(N122="snížená",J122,0)</f>
        <v>0</v>
      </c>
      <c r="BG122" s="144">
        <f>IF(N122="zákl. přenesená",J122,0)</f>
        <v>0</v>
      </c>
      <c r="BH122" s="144">
        <f>IF(N122="sníž. přenesená",J122,0)</f>
        <v>0</v>
      </c>
      <c r="BI122" s="144">
        <f>IF(N122="nulová",J122,0)</f>
        <v>0</v>
      </c>
      <c r="BJ122" s="14" t="s">
        <v>80</v>
      </c>
      <c r="BK122" s="144">
        <f>ROUND(I122*H122,2)</f>
        <v>0</v>
      </c>
      <c r="BL122" s="14" t="s">
        <v>117</v>
      </c>
      <c r="BM122" s="143" t="s">
        <v>161</v>
      </c>
    </row>
    <row r="123" spans="2:65" s="1" customFormat="1" ht="37.9" customHeight="1">
      <c r="B123" s="130"/>
      <c r="C123" s="131" t="s">
        <v>117</v>
      </c>
      <c r="D123" s="131" t="s">
        <v>113</v>
      </c>
      <c r="E123" s="132" t="s">
        <v>162</v>
      </c>
      <c r="F123" s="133" t="s">
        <v>163</v>
      </c>
      <c r="G123" s="134" t="s">
        <v>151</v>
      </c>
      <c r="H123" s="135">
        <v>1</v>
      </c>
      <c r="I123" s="136"/>
      <c r="J123" s="137">
        <f>ROUND(I123*H123,2)</f>
        <v>0</v>
      </c>
      <c r="K123" s="138"/>
      <c r="L123" s="29"/>
      <c r="M123" s="139" t="s">
        <v>1</v>
      </c>
      <c r="N123" s="140" t="s">
        <v>37</v>
      </c>
      <c r="P123" s="141">
        <f>O123*H123</f>
        <v>0</v>
      </c>
      <c r="Q123" s="141">
        <v>0</v>
      </c>
      <c r="R123" s="141">
        <f>Q123*H123</f>
        <v>0</v>
      </c>
      <c r="S123" s="141">
        <v>0</v>
      </c>
      <c r="T123" s="142">
        <f>S123*H123</f>
        <v>0</v>
      </c>
      <c r="AR123" s="143" t="s">
        <v>117</v>
      </c>
      <c r="AT123" s="143" t="s">
        <v>113</v>
      </c>
      <c r="AU123" s="143" t="s">
        <v>80</v>
      </c>
      <c r="AY123" s="14" t="s">
        <v>111</v>
      </c>
      <c r="BE123" s="144">
        <f>IF(N123="základní",J123,0)</f>
        <v>0</v>
      </c>
      <c r="BF123" s="144">
        <f>IF(N123="snížená",J123,0)</f>
        <v>0</v>
      </c>
      <c r="BG123" s="144">
        <f>IF(N123="zákl. přenesená",J123,0)</f>
        <v>0</v>
      </c>
      <c r="BH123" s="144">
        <f>IF(N123="sníž. přenesená",J123,0)</f>
        <v>0</v>
      </c>
      <c r="BI123" s="144">
        <f>IF(N123="nulová",J123,0)</f>
        <v>0</v>
      </c>
      <c r="BJ123" s="14" t="s">
        <v>80</v>
      </c>
      <c r="BK123" s="144">
        <f>ROUND(I123*H123,2)</f>
        <v>0</v>
      </c>
      <c r="BL123" s="14" t="s">
        <v>117</v>
      </c>
      <c r="BM123" s="143" t="s">
        <v>164</v>
      </c>
    </row>
    <row r="124" spans="2:65" s="1" customFormat="1" ht="16.5" customHeight="1">
      <c r="B124" s="130"/>
      <c r="C124" s="131" t="s">
        <v>131</v>
      </c>
      <c r="D124" s="131" t="s">
        <v>113</v>
      </c>
      <c r="E124" s="132" t="s">
        <v>165</v>
      </c>
      <c r="F124" s="133" t="s">
        <v>166</v>
      </c>
      <c r="G124" s="134" t="s">
        <v>151</v>
      </c>
      <c r="H124" s="135">
        <v>1</v>
      </c>
      <c r="I124" s="136"/>
      <c r="J124" s="137">
        <f>ROUND(I124*H124,2)</f>
        <v>0</v>
      </c>
      <c r="K124" s="138"/>
      <c r="L124" s="29"/>
      <c r="M124" s="139" t="s">
        <v>1</v>
      </c>
      <c r="N124" s="140" t="s">
        <v>37</v>
      </c>
      <c r="P124" s="141">
        <f>O124*H124</f>
        <v>0</v>
      </c>
      <c r="Q124" s="141">
        <v>0</v>
      </c>
      <c r="R124" s="141">
        <f>Q124*H124</f>
        <v>0</v>
      </c>
      <c r="S124" s="141">
        <v>0</v>
      </c>
      <c r="T124" s="142">
        <f>S124*H124</f>
        <v>0</v>
      </c>
      <c r="AR124" s="143" t="s">
        <v>117</v>
      </c>
      <c r="AT124" s="143" t="s">
        <v>113</v>
      </c>
      <c r="AU124" s="143" t="s">
        <v>80</v>
      </c>
      <c r="AY124" s="14" t="s">
        <v>111</v>
      </c>
      <c r="BE124" s="144">
        <f>IF(N124="základní",J124,0)</f>
        <v>0</v>
      </c>
      <c r="BF124" s="144">
        <f>IF(N124="snížená",J124,0)</f>
        <v>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4" t="s">
        <v>80</v>
      </c>
      <c r="BK124" s="144">
        <f>ROUND(I124*H124,2)</f>
        <v>0</v>
      </c>
      <c r="BL124" s="14" t="s">
        <v>117</v>
      </c>
      <c r="BM124" s="143" t="s">
        <v>167</v>
      </c>
    </row>
    <row r="125" spans="2:65" s="1" customFormat="1" ht="16.5" customHeight="1">
      <c r="B125" s="130"/>
      <c r="C125" s="131" t="s">
        <v>137</v>
      </c>
      <c r="D125" s="131" t="s">
        <v>113</v>
      </c>
      <c r="E125" s="132" t="s">
        <v>168</v>
      </c>
      <c r="F125" s="133" t="s">
        <v>169</v>
      </c>
      <c r="G125" s="134" t="s">
        <v>151</v>
      </c>
      <c r="H125" s="135">
        <v>1</v>
      </c>
      <c r="I125" s="136"/>
      <c r="J125" s="137">
        <f>ROUND(I125*H125,2)</f>
        <v>0</v>
      </c>
      <c r="K125" s="138"/>
      <c r="L125" s="29"/>
      <c r="M125" s="139" t="s">
        <v>1</v>
      </c>
      <c r="N125" s="140" t="s">
        <v>37</v>
      </c>
      <c r="P125" s="141">
        <f>O125*H125</f>
        <v>0</v>
      </c>
      <c r="Q125" s="141">
        <v>0</v>
      </c>
      <c r="R125" s="141">
        <f>Q125*H125</f>
        <v>0</v>
      </c>
      <c r="S125" s="141">
        <v>0</v>
      </c>
      <c r="T125" s="142">
        <f>S125*H125</f>
        <v>0</v>
      </c>
      <c r="AR125" s="143" t="s">
        <v>117</v>
      </c>
      <c r="AT125" s="143" t="s">
        <v>113</v>
      </c>
      <c r="AU125" s="143" t="s">
        <v>80</v>
      </c>
      <c r="AY125" s="14" t="s">
        <v>111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4" t="s">
        <v>80</v>
      </c>
      <c r="BK125" s="144">
        <f>ROUND(I125*H125,2)</f>
        <v>0</v>
      </c>
      <c r="BL125" s="14" t="s">
        <v>117</v>
      </c>
      <c r="BM125" s="143" t="s">
        <v>170</v>
      </c>
    </row>
    <row r="126" spans="2:65" s="1" customFormat="1" ht="24.2" customHeight="1">
      <c r="B126" s="130"/>
      <c r="C126" s="131" t="s">
        <v>141</v>
      </c>
      <c r="D126" s="131" t="s">
        <v>113</v>
      </c>
      <c r="E126" s="132" t="s">
        <v>171</v>
      </c>
      <c r="F126" s="133" t="s">
        <v>172</v>
      </c>
      <c r="G126" s="134" t="s">
        <v>151</v>
      </c>
      <c r="H126" s="135">
        <v>1</v>
      </c>
      <c r="I126" s="136"/>
      <c r="J126" s="137">
        <f>ROUND(I126*H126,2)</f>
        <v>0</v>
      </c>
      <c r="K126" s="138"/>
      <c r="L126" s="29"/>
      <c r="M126" s="153" t="s">
        <v>1</v>
      </c>
      <c r="N126" s="154" t="s">
        <v>37</v>
      </c>
      <c r="O126" s="155"/>
      <c r="P126" s="156">
        <f>O126*H126</f>
        <v>0</v>
      </c>
      <c r="Q126" s="156">
        <v>0</v>
      </c>
      <c r="R126" s="156">
        <f>Q126*H126</f>
        <v>0</v>
      </c>
      <c r="S126" s="156">
        <v>0</v>
      </c>
      <c r="T126" s="157">
        <f>S126*H126</f>
        <v>0</v>
      </c>
      <c r="AR126" s="143" t="s">
        <v>117</v>
      </c>
      <c r="AT126" s="143" t="s">
        <v>113</v>
      </c>
      <c r="AU126" s="143" t="s">
        <v>80</v>
      </c>
      <c r="AY126" s="14" t="s">
        <v>111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4" t="s">
        <v>80</v>
      </c>
      <c r="BK126" s="144">
        <f>ROUND(I126*H126,2)</f>
        <v>0</v>
      </c>
      <c r="BL126" s="14" t="s">
        <v>117</v>
      </c>
      <c r="BM126" s="143" t="s">
        <v>173</v>
      </c>
    </row>
    <row r="127" spans="2:65" s="1" customFormat="1" ht="6.95" customHeight="1">
      <c r="B127" s="41"/>
      <c r="C127" s="42"/>
      <c r="D127" s="42"/>
      <c r="E127" s="42"/>
      <c r="F127" s="42"/>
      <c r="G127" s="42"/>
      <c r="H127" s="42"/>
      <c r="I127" s="42"/>
      <c r="J127" s="42"/>
      <c r="K127" s="42"/>
      <c r="L127" s="29"/>
    </row>
  </sheetData>
  <autoFilter ref="C116:K126" xr:uid="{00000000-0009-0000-0000-000002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65ECA69B4CC39459CF879808734A6B5" ma:contentTypeVersion="16" ma:contentTypeDescription="Vytvoří nový dokument" ma:contentTypeScope="" ma:versionID="26d5f8287bf9f79a0eb719be1df38430">
  <xsd:schema xmlns:xsd="http://www.w3.org/2001/XMLSchema" xmlns:xs="http://www.w3.org/2001/XMLSchema" xmlns:p="http://schemas.microsoft.com/office/2006/metadata/properties" xmlns:ns2="29ed0e5a-0378-45b4-a990-92aa170f3820" xmlns:ns3="4df82892-9f05-4115-b8bf-20a77a76b5d2" targetNamespace="http://schemas.microsoft.com/office/2006/metadata/properties" ma:root="true" ma:fieldsID="0b617567bc9062beacb2d5fa9591acdc" ns2:_="" ns3:_="">
    <xsd:import namespace="29ed0e5a-0378-45b4-a990-92aa170f3820"/>
    <xsd:import namespace="4df82892-9f05-4115-b8bf-20a77a76b5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ed0e5a-0378-45b4-a990-92aa170f38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675c14e7-7a37-4663-861c-1ec0a0fc8f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82892-9f05-4115-b8bf-20a77a76b5d2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a4326ac-fbff-448f-9331-72fd366025f5}" ma:internalName="TaxCatchAll" ma:showField="CatchAllData" ma:web="4df82892-9f05-4115-b8bf-20a77a76b5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9ed0e5a-0378-45b4-a990-92aa170f3820">
      <Terms xmlns="http://schemas.microsoft.com/office/infopath/2007/PartnerControls"/>
    </lcf76f155ced4ddcb4097134ff3c332f>
    <TaxCatchAll xmlns="4df82892-9f05-4115-b8bf-20a77a76b5d2" xsi:nil="true"/>
    <SharedWithUsers xmlns="4df82892-9f05-4115-b8bf-20a77a76b5d2">
      <UserInfo>
        <DisplayName/>
        <AccountId xsi:nil="true"/>
        <AccountType/>
      </UserInfo>
    </SharedWithUsers>
    <MediaLengthInSeconds xmlns="29ed0e5a-0378-45b4-a990-92aa170f3820" xsi:nil="true"/>
  </documentManagement>
</p:properties>
</file>

<file path=customXml/itemProps1.xml><?xml version="1.0" encoding="utf-8"?>
<ds:datastoreItem xmlns:ds="http://schemas.openxmlformats.org/officeDocument/2006/customXml" ds:itemID="{2B6B213E-30DF-4C6E-93BE-96D70BB7062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2034F2A-B481-45E7-99D9-A9BF081ADC34}"/>
</file>

<file path=customXml/itemProps3.xml><?xml version="1.0" encoding="utf-8"?>
<ds:datastoreItem xmlns:ds="http://schemas.openxmlformats.org/officeDocument/2006/customXml" ds:itemID="{3D1769F9-02A2-4076-8996-26FEEFC2C0F9}">
  <ds:schemaRefs>
    <ds:schemaRef ds:uri="http://schemas.microsoft.com/office/2006/metadata/properties"/>
    <ds:schemaRef ds:uri="http://schemas.microsoft.com/office/infopath/2007/PartnerControls"/>
    <ds:schemaRef ds:uri="29ed0e5a-0378-45b4-a990-92aa170f3820"/>
    <ds:schemaRef ds:uri="4df82892-9f05-4115-b8bf-20a77a76b5d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3927a - Stavební objekt</vt:lpstr>
      <vt:lpstr>3927b - Vedlejší rozpočto...</vt:lpstr>
      <vt:lpstr>'3927a - Stavební objekt'!Názvy_tisku</vt:lpstr>
      <vt:lpstr>'3927b - Vedlejší rozpočto...'!Názvy_tisku</vt:lpstr>
      <vt:lpstr>'Rekapitulace stavby'!Názvy_tisku</vt:lpstr>
      <vt:lpstr>'3927a - Stavební objekt'!Oblast_tisku</vt:lpstr>
      <vt:lpstr>'3927b - Vedlejší rozpočto...'!Oblast_tisku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Vondrášková Eva</dc:creator>
  <cp:lastModifiedBy>Schindler Jiří</cp:lastModifiedBy>
  <dcterms:created xsi:type="dcterms:W3CDTF">2023-04-25T05:29:46Z</dcterms:created>
  <dcterms:modified xsi:type="dcterms:W3CDTF">2023-05-19T07:07:53Z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0x010100C65ECA69B4CC39459CF879808734A6B5</vt:lpwstr>
  </property>
  <property fmtid="{D5CDD505-2E9C-101B-9397-08002B2CF9AE}" pid="3" name="_dlc_DocIdItemGuid">
    <vt:lpwstr>3a4c7804-bc85-4692-b443-e3eb58bfabba</vt:lpwstr>
  </property>
  <property fmtid="{D5CDD505-2E9C-101B-9397-08002B2CF9AE}" pid="4" name="Order">
    <vt:r8>14126800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dlc_DocId">
    <vt:lpwstr>QS62X3X5CS3J-870795370-141268</vt:lpwstr>
  </property>
  <property fmtid="{D5CDD505-2E9C-101B-9397-08002B2CF9AE}" pid="8" name="_ColorHex">
    <vt:lpwstr/>
  </property>
  <property fmtid="{D5CDD505-2E9C-101B-9397-08002B2CF9AE}" pid="9" name="_Emoji">
    <vt:lpwstr/>
  </property>
  <property fmtid="{D5CDD505-2E9C-101B-9397-08002B2CF9AE}" pid="10" name="ComplianceAssetId">
    <vt:lpwstr/>
  </property>
  <property fmtid="{D5CDD505-2E9C-101B-9397-08002B2CF9AE}" pid="11" name="TemplateUrl">
    <vt:lpwstr/>
  </property>
  <property fmtid="{D5CDD505-2E9C-101B-9397-08002B2CF9AE}" pid="12" name="_ExtendedDescription">
    <vt:lpwstr/>
  </property>
  <property fmtid="{D5CDD505-2E9C-101B-9397-08002B2CF9AE}" pid="13" name="_ColorTag">
    <vt:lpwstr/>
  </property>
  <property fmtid="{D5CDD505-2E9C-101B-9397-08002B2CF9AE}" pid="14" name="TriggerFlowInfo">
    <vt:lpwstr/>
  </property>
  <property fmtid="{D5CDD505-2E9C-101B-9397-08002B2CF9AE}" pid="15" name="_dlc_DocIdUrl">
    <vt:lpwstr>https://pvlcz.sharepoint.com/sites/sekce500-Opravyainvestice/_layouts/15/DocIdRedir.aspx?ID=QS62X3X5CS3J-870795370-141268, QS62X3X5CS3J-870795370-141268</vt:lpwstr>
  </property>
  <property fmtid="{D5CDD505-2E9C-101B-9397-08002B2CF9AE}" pid="16" name="MediaServiceImageTags">
    <vt:lpwstr/>
  </property>
</Properties>
</file>